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dministrasi kls VI\K13\Rapor kls 6 2020-2021\Rapor 2021-2022\"/>
    </mc:Choice>
  </mc:AlternateContent>
  <xr:revisionPtr revIDLastSave="0" documentId="13_ncr:1_{0CEC7C9A-4B96-4FE4-8694-9EF97210F515}" xr6:coauthVersionLast="47" xr6:coauthVersionMax="47" xr10:uidLastSave="{00000000-0000-0000-0000-000000000000}"/>
  <bookViews>
    <workbookView xWindow="-120" yWindow="-120" windowWidth="20730" windowHeight="11160" tabRatio="585" firstSheet="19" activeTab="25" xr2:uid="{00000000-000D-0000-FFFF-FFFF00000000}"/>
  </bookViews>
  <sheets>
    <sheet name="Menu Utama" sheetId="2" r:id="rId1"/>
    <sheet name="SKM" sheetId="3" r:id="rId2"/>
    <sheet name="DAFTAR SISWA" sheetId="4" r:id="rId3"/>
    <sheet name=" RaporPAI" sheetId="5" r:id="rId4"/>
    <sheet name="RaporPKn" sheetId="13" r:id="rId5"/>
    <sheet name="RaporB.Ind" sheetId="14" r:id="rId6"/>
    <sheet name="RaporMat" sheetId="15" r:id="rId7"/>
    <sheet name="RaporIPA" sheetId="16" r:id="rId8"/>
    <sheet name="RaporIPS" sheetId="17" r:id="rId9"/>
    <sheet name="RaporSBDP" sheetId="18" r:id="rId10"/>
    <sheet name="RaporPJOK" sheetId="22" r:id="rId11"/>
    <sheet name="RaporM1" sheetId="19" r:id="rId12"/>
    <sheet name="RaporM2" sheetId="20" r:id="rId13"/>
    <sheet name="RaporM3" sheetId="21" r:id="rId14"/>
    <sheet name="USPAI" sheetId="6" r:id="rId15"/>
    <sheet name="USPKN" sheetId="32" r:id="rId16"/>
    <sheet name="USB.IND" sheetId="33" r:id="rId17"/>
    <sheet name="USMAT" sheetId="34" r:id="rId18"/>
    <sheet name="USIPA" sheetId="35" r:id="rId19"/>
    <sheet name="USIPS" sheetId="36" r:id="rId20"/>
    <sheet name="USSBDP" sheetId="37" r:id="rId21"/>
    <sheet name="USPJOK" sheetId="38" r:id="rId22"/>
    <sheet name="USMULOK1" sheetId="39" r:id="rId23"/>
    <sheet name="USMULOK2" sheetId="40" r:id="rId24"/>
    <sheet name="USMULOK3" sheetId="41" r:id="rId25"/>
    <sheet name="Nilai Final" sheetId="7" r:id="rId26"/>
    <sheet name="Rekap" sheetId="8" r:id="rId27"/>
    <sheet name="Surat Kelulusan" sheetId="11" r:id="rId28"/>
  </sheets>
  <definedNames>
    <definedName name="_Hlk70666672" localSheetId="27">'Surat Kelulusan'!$A$1</definedName>
    <definedName name="_xlnm.Print_Area" localSheetId="2">'DAFTAR SISWA'!$A$1:$F$37</definedName>
    <definedName name="_xlnm.Print_Area" localSheetId="27">'Surat Kelulusan'!$A$1:$H$48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I42" i="7" l="1"/>
  <c r="AI43" i="7"/>
  <c r="AI44" i="7"/>
  <c r="AI45" i="7"/>
  <c r="AI46" i="7"/>
  <c r="AI47" i="7"/>
  <c r="AI48" i="7"/>
  <c r="AI49" i="7"/>
  <c r="AI50" i="7"/>
  <c r="AI51" i="7"/>
  <c r="AH41" i="7"/>
  <c r="AH42" i="7"/>
  <c r="AH43" i="7"/>
  <c r="AH44" i="7"/>
  <c r="AH45" i="7"/>
  <c r="AH46" i="7"/>
  <c r="AH47" i="7"/>
  <c r="AH48" i="7"/>
  <c r="AH49" i="7"/>
  <c r="AH50" i="7"/>
  <c r="AH51" i="7"/>
  <c r="AG49" i="7"/>
  <c r="AG50" i="7"/>
  <c r="AG51" i="7"/>
  <c r="AE48" i="7"/>
  <c r="AE49" i="7"/>
  <c r="AE50" i="7"/>
  <c r="AF50" i="7" s="1"/>
  <c r="AE51" i="7"/>
  <c r="AF51" i="7" s="1"/>
  <c r="AF38" i="7"/>
  <c r="AF39" i="7"/>
  <c r="AF40" i="7"/>
  <c r="AF41" i="7"/>
  <c r="AF42" i="7"/>
  <c r="AF43" i="7"/>
  <c r="AF44" i="7"/>
  <c r="AF45" i="7"/>
  <c r="AF46" i="7"/>
  <c r="AF47" i="7"/>
  <c r="AF48" i="7"/>
  <c r="AF49" i="7"/>
  <c r="AB50" i="7"/>
  <c r="AB51" i="7"/>
  <c r="AC51" i="7" s="1"/>
  <c r="AC45" i="7"/>
  <c r="AC46" i="7"/>
  <c r="AC47" i="7"/>
  <c r="AC48" i="7"/>
  <c r="AC49" i="7"/>
  <c r="AC50" i="7"/>
  <c r="AA48" i="7"/>
  <c r="AA49" i="7"/>
  <c r="AA50" i="7"/>
  <c r="AA51" i="7"/>
  <c r="Z49" i="7"/>
  <c r="Z50" i="7"/>
  <c r="Z51" i="7"/>
  <c r="Y50" i="7"/>
  <c r="Y51" i="7"/>
  <c r="X50" i="7"/>
  <c r="X51" i="7"/>
  <c r="W40" i="7"/>
  <c r="W41" i="7"/>
  <c r="W42" i="7"/>
  <c r="W43" i="7"/>
  <c r="W44" i="7"/>
  <c r="W45" i="7"/>
  <c r="W46" i="7"/>
  <c r="W47" i="7"/>
  <c r="W48" i="7"/>
  <c r="W49" i="7"/>
  <c r="W50" i="7"/>
  <c r="W51" i="7"/>
  <c r="V48" i="7"/>
  <c r="V49" i="7"/>
  <c r="V50" i="7"/>
  <c r="V51" i="7"/>
  <c r="U48" i="7"/>
  <c r="U49" i="7"/>
  <c r="U50" i="7"/>
  <c r="U51" i="7"/>
  <c r="T48" i="7"/>
  <c r="T49" i="7"/>
  <c r="T50" i="7"/>
  <c r="T51" i="7"/>
  <c r="R44" i="7"/>
  <c r="R45" i="7"/>
  <c r="R46" i="7"/>
  <c r="R47" i="7"/>
  <c r="R48" i="7"/>
  <c r="R49" i="7"/>
  <c r="R50" i="7"/>
  <c r="R51" i="7"/>
  <c r="Q36" i="7"/>
  <c r="Q37" i="7"/>
  <c r="Q38" i="7"/>
  <c r="Q39" i="7"/>
  <c r="Q40" i="7"/>
  <c r="Q41" i="7"/>
  <c r="Q42" i="7"/>
  <c r="Q43" i="7"/>
  <c r="Q44" i="7"/>
  <c r="Q45" i="7"/>
  <c r="Q46" i="7"/>
  <c r="Q47" i="7"/>
  <c r="Q48" i="7"/>
  <c r="Q49" i="7"/>
  <c r="Q50" i="7"/>
  <c r="Q51" i="7"/>
  <c r="P44" i="7"/>
  <c r="P45" i="7"/>
  <c r="P46" i="7"/>
  <c r="P47" i="7"/>
  <c r="P48" i="7"/>
  <c r="P49" i="7"/>
  <c r="P50" i="7"/>
  <c r="P51" i="7"/>
  <c r="O44" i="7"/>
  <c r="O45" i="7"/>
  <c r="O46" i="7"/>
  <c r="O47" i="7"/>
  <c r="O48" i="7"/>
  <c r="O49" i="7"/>
  <c r="O50" i="7"/>
  <c r="O51" i="7"/>
  <c r="N37" i="7"/>
  <c r="N38" i="7"/>
  <c r="N39" i="7"/>
  <c r="N40" i="7"/>
  <c r="N41" i="7"/>
  <c r="N42" i="7"/>
  <c r="N43" i="7"/>
  <c r="N44" i="7"/>
  <c r="N45" i="7"/>
  <c r="N46" i="7"/>
  <c r="N47" i="7"/>
  <c r="N48" i="7"/>
  <c r="N49" i="7"/>
  <c r="N50" i="7"/>
  <c r="N51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M44" i="7"/>
  <c r="M45" i="7"/>
  <c r="M46" i="7"/>
  <c r="M47" i="7"/>
  <c r="M48" i="7"/>
  <c r="M49" i="7"/>
  <c r="M50" i="7"/>
  <c r="M51" i="7"/>
  <c r="K47" i="7"/>
  <c r="K48" i="7"/>
  <c r="K49" i="7"/>
  <c r="K50" i="7"/>
  <c r="K51" i="7"/>
  <c r="C88" i="7"/>
  <c r="D88" i="7"/>
  <c r="E88" i="7"/>
  <c r="F88" i="7"/>
  <c r="H88" i="7" s="1"/>
  <c r="G88" i="7"/>
  <c r="I88" i="7"/>
  <c r="K88" i="7" s="1"/>
  <c r="J88" i="7"/>
  <c r="L88" i="7"/>
  <c r="M88" i="7"/>
  <c r="N88" i="7"/>
  <c r="O88" i="7"/>
  <c r="P88" i="7"/>
  <c r="Q88" i="7"/>
  <c r="R88" i="7"/>
  <c r="T88" i="7" s="1"/>
  <c r="S88" i="7"/>
  <c r="U88" i="7"/>
  <c r="W88" i="7" s="1"/>
  <c r="V88" i="7"/>
  <c r="X88" i="7"/>
  <c r="Y88" i="7"/>
  <c r="Z88" i="7"/>
  <c r="AA88" i="7"/>
  <c r="AB88" i="7"/>
  <c r="AC88" i="7"/>
  <c r="AD88" i="7"/>
  <c r="AF88" i="7" s="1"/>
  <c r="AE88" i="7"/>
  <c r="AG88" i="7"/>
  <c r="AI88" i="7" s="1"/>
  <c r="AH88" i="7"/>
  <c r="C89" i="7"/>
  <c r="D89" i="7"/>
  <c r="E89" i="7"/>
  <c r="F89" i="7"/>
  <c r="G89" i="7"/>
  <c r="H89" i="7"/>
  <c r="I89" i="7"/>
  <c r="K89" i="7" s="1"/>
  <c r="J89" i="7"/>
  <c r="L89" i="7"/>
  <c r="N89" i="7" s="1"/>
  <c r="M89" i="7"/>
  <c r="O89" i="7"/>
  <c r="P89" i="7"/>
  <c r="Q89" i="7"/>
  <c r="R89" i="7"/>
  <c r="S89" i="7"/>
  <c r="T89" i="7"/>
  <c r="U89" i="7"/>
  <c r="W89" i="7" s="1"/>
  <c r="V89" i="7"/>
  <c r="X89" i="7"/>
  <c r="Z89" i="7" s="1"/>
  <c r="Y89" i="7"/>
  <c r="AA89" i="7"/>
  <c r="AB89" i="7"/>
  <c r="AC89" i="7"/>
  <c r="AD89" i="7"/>
  <c r="AE89" i="7"/>
  <c r="AF89" i="7"/>
  <c r="AG89" i="7"/>
  <c r="AI89" i="7" s="1"/>
  <c r="AH89" i="7"/>
  <c r="C90" i="7"/>
  <c r="E90" i="7" s="1"/>
  <c r="D90" i="7"/>
  <c r="F90" i="7"/>
  <c r="G90" i="7"/>
  <c r="H90" i="7"/>
  <c r="I90" i="7"/>
  <c r="J90" i="7"/>
  <c r="K90" i="7"/>
  <c r="L90" i="7"/>
  <c r="N90" i="7" s="1"/>
  <c r="M90" i="7"/>
  <c r="O90" i="7"/>
  <c r="Q90" i="7" s="1"/>
  <c r="P90" i="7"/>
  <c r="R90" i="7"/>
  <c r="S90" i="7"/>
  <c r="T90" i="7"/>
  <c r="U90" i="7"/>
  <c r="V90" i="7"/>
  <c r="W90" i="7"/>
  <c r="X90" i="7"/>
  <c r="Z90" i="7" s="1"/>
  <c r="Y90" i="7"/>
  <c r="AA90" i="7"/>
  <c r="AC90" i="7" s="1"/>
  <c r="AB90" i="7"/>
  <c r="AD90" i="7"/>
  <c r="AE90" i="7"/>
  <c r="AF90" i="7"/>
  <c r="AG90" i="7"/>
  <c r="AH90" i="7"/>
  <c r="AI90" i="7"/>
  <c r="C91" i="7"/>
  <c r="E91" i="7" s="1"/>
  <c r="D91" i="7"/>
  <c r="F91" i="7"/>
  <c r="H91" i="7" s="1"/>
  <c r="G91" i="7"/>
  <c r="I91" i="7"/>
  <c r="J91" i="7"/>
  <c r="K91" i="7"/>
  <c r="L91" i="7"/>
  <c r="M91" i="7"/>
  <c r="N91" i="7"/>
  <c r="O91" i="7"/>
  <c r="Q91" i="7" s="1"/>
  <c r="P91" i="7"/>
  <c r="R91" i="7"/>
  <c r="T91" i="7" s="1"/>
  <c r="S91" i="7"/>
  <c r="U91" i="7"/>
  <c r="V91" i="7"/>
  <c r="W91" i="7"/>
  <c r="X91" i="7"/>
  <c r="Y91" i="7"/>
  <c r="Z91" i="7"/>
  <c r="AA91" i="7"/>
  <c r="AC91" i="7" s="1"/>
  <c r="AB91" i="7"/>
  <c r="AD91" i="7"/>
  <c r="AF91" i="7" s="1"/>
  <c r="AE91" i="7"/>
  <c r="AG91" i="7"/>
  <c r="AH91" i="7"/>
  <c r="AI91" i="7"/>
  <c r="C92" i="7"/>
  <c r="D92" i="7"/>
  <c r="E92" i="7"/>
  <c r="F92" i="7"/>
  <c r="H92" i="7" s="1"/>
  <c r="G92" i="7"/>
  <c r="I92" i="7"/>
  <c r="K92" i="7" s="1"/>
  <c r="J92" i="7"/>
  <c r="L92" i="7"/>
  <c r="M92" i="7"/>
  <c r="N92" i="7"/>
  <c r="O92" i="7"/>
  <c r="P92" i="7"/>
  <c r="Q92" i="7"/>
  <c r="R92" i="7"/>
  <c r="T92" i="7" s="1"/>
  <c r="S92" i="7"/>
  <c r="U92" i="7"/>
  <c r="W92" i="7" s="1"/>
  <c r="V92" i="7"/>
  <c r="X92" i="7"/>
  <c r="Y92" i="7"/>
  <c r="Z92" i="7"/>
  <c r="AA92" i="7"/>
  <c r="AB92" i="7"/>
  <c r="AC92" i="7"/>
  <c r="AD92" i="7"/>
  <c r="AF92" i="7" s="1"/>
  <c r="AE92" i="7"/>
  <c r="AG92" i="7"/>
  <c r="AI92" i="7" s="1"/>
  <c r="AH92" i="7"/>
  <c r="C93" i="7"/>
  <c r="D93" i="7"/>
  <c r="E93" i="7"/>
  <c r="F93" i="7"/>
  <c r="G93" i="7"/>
  <c r="H93" i="7"/>
  <c r="I93" i="7"/>
  <c r="K93" i="7" s="1"/>
  <c r="J93" i="7"/>
  <c r="L93" i="7"/>
  <c r="N93" i="7" s="1"/>
  <c r="M93" i="7"/>
  <c r="O93" i="7"/>
  <c r="P93" i="7"/>
  <c r="Q93" i="7"/>
  <c r="R93" i="7"/>
  <c r="S93" i="7"/>
  <c r="T93" i="7"/>
  <c r="U93" i="7"/>
  <c r="W93" i="7" s="1"/>
  <c r="V93" i="7"/>
  <c r="X93" i="7"/>
  <c r="Z93" i="7" s="1"/>
  <c r="Y93" i="7"/>
  <c r="AA93" i="7"/>
  <c r="AB93" i="7"/>
  <c r="AC93" i="7"/>
  <c r="AD93" i="7"/>
  <c r="AE93" i="7"/>
  <c r="AF93" i="7"/>
  <c r="AG93" i="7"/>
  <c r="AI93" i="7" s="1"/>
  <c r="AH93" i="7"/>
  <c r="C94" i="7"/>
  <c r="E94" i="7" s="1"/>
  <c r="D94" i="7"/>
  <c r="F94" i="7"/>
  <c r="G94" i="7"/>
  <c r="H94" i="7"/>
  <c r="I94" i="7"/>
  <c r="J94" i="7"/>
  <c r="K94" i="7"/>
  <c r="L94" i="7"/>
  <c r="N94" i="7" s="1"/>
  <c r="M94" i="7"/>
  <c r="O94" i="7"/>
  <c r="Q94" i="7" s="1"/>
  <c r="P94" i="7"/>
  <c r="R94" i="7"/>
  <c r="S94" i="7"/>
  <c r="T94" i="7"/>
  <c r="U94" i="7"/>
  <c r="V94" i="7"/>
  <c r="W94" i="7"/>
  <c r="X94" i="7"/>
  <c r="Z94" i="7" s="1"/>
  <c r="Y94" i="7"/>
  <c r="AA94" i="7"/>
  <c r="AC94" i="7" s="1"/>
  <c r="AB94" i="7"/>
  <c r="AD94" i="7"/>
  <c r="AE94" i="7"/>
  <c r="AF94" i="7"/>
  <c r="AG94" i="7"/>
  <c r="AH94" i="7"/>
  <c r="AI94" i="7"/>
  <c r="C95" i="7"/>
  <c r="E95" i="7" s="1"/>
  <c r="D95" i="7"/>
  <c r="F95" i="7"/>
  <c r="H95" i="7" s="1"/>
  <c r="G95" i="7"/>
  <c r="I95" i="7"/>
  <c r="J95" i="7"/>
  <c r="K95" i="7"/>
  <c r="L95" i="7"/>
  <c r="M95" i="7"/>
  <c r="N95" i="7"/>
  <c r="O95" i="7"/>
  <c r="Q95" i="7" s="1"/>
  <c r="P95" i="7"/>
  <c r="R95" i="7"/>
  <c r="T95" i="7" s="1"/>
  <c r="S95" i="7"/>
  <c r="U95" i="7"/>
  <c r="V95" i="7"/>
  <c r="W95" i="7"/>
  <c r="X95" i="7"/>
  <c r="Y95" i="7"/>
  <c r="Z95" i="7"/>
  <c r="AA95" i="7"/>
  <c r="AC95" i="7" s="1"/>
  <c r="AB95" i="7"/>
  <c r="AD95" i="7"/>
  <c r="AF95" i="7" s="1"/>
  <c r="AE95" i="7"/>
  <c r="AG95" i="7"/>
  <c r="AH95" i="7"/>
  <c r="AI95" i="7"/>
  <c r="C96" i="7"/>
  <c r="D96" i="7"/>
  <c r="E96" i="7"/>
  <c r="F96" i="7"/>
  <c r="H96" i="7" s="1"/>
  <c r="G96" i="7"/>
  <c r="I96" i="7"/>
  <c r="K96" i="7" s="1"/>
  <c r="J96" i="7"/>
  <c r="L96" i="7"/>
  <c r="M96" i="7"/>
  <c r="N96" i="7"/>
  <c r="O96" i="7"/>
  <c r="P96" i="7"/>
  <c r="Q96" i="7"/>
  <c r="R96" i="7"/>
  <c r="T96" i="7" s="1"/>
  <c r="S96" i="7"/>
  <c r="U96" i="7"/>
  <c r="W96" i="7" s="1"/>
  <c r="V96" i="7"/>
  <c r="X96" i="7"/>
  <c r="Y96" i="7"/>
  <c r="Z96" i="7"/>
  <c r="AA96" i="7"/>
  <c r="AB96" i="7"/>
  <c r="AC96" i="7"/>
  <c r="AD96" i="7"/>
  <c r="AF96" i="7" s="1"/>
  <c r="AE96" i="7"/>
  <c r="AG96" i="7"/>
  <c r="AI96" i="7" s="1"/>
  <c r="AH96" i="7"/>
  <c r="C97" i="7"/>
  <c r="D97" i="7"/>
  <c r="E97" i="7"/>
  <c r="F97" i="7"/>
  <c r="G97" i="7"/>
  <c r="H97" i="7"/>
  <c r="I97" i="7"/>
  <c r="K97" i="7" s="1"/>
  <c r="J97" i="7"/>
  <c r="L97" i="7"/>
  <c r="N97" i="7" s="1"/>
  <c r="M97" i="7"/>
  <c r="O97" i="7"/>
  <c r="P97" i="7"/>
  <c r="Q97" i="7"/>
  <c r="R97" i="7"/>
  <c r="S97" i="7"/>
  <c r="T97" i="7"/>
  <c r="U97" i="7"/>
  <c r="W97" i="7" s="1"/>
  <c r="V97" i="7"/>
  <c r="X97" i="7"/>
  <c r="Z97" i="7" s="1"/>
  <c r="Y97" i="7"/>
  <c r="AA97" i="7"/>
  <c r="AB97" i="7"/>
  <c r="AC97" i="7"/>
  <c r="AD97" i="7"/>
  <c r="AE97" i="7"/>
  <c r="AF97" i="7"/>
  <c r="AG97" i="7"/>
  <c r="AI97" i="7" s="1"/>
  <c r="AH97" i="7"/>
  <c r="C98" i="7"/>
  <c r="E98" i="7" s="1"/>
  <c r="D98" i="7"/>
  <c r="F98" i="7"/>
  <c r="G98" i="7"/>
  <c r="H98" i="7"/>
  <c r="I98" i="7"/>
  <c r="J98" i="7"/>
  <c r="K98" i="7"/>
  <c r="L98" i="7"/>
  <c r="N98" i="7" s="1"/>
  <c r="M98" i="7"/>
  <c r="O98" i="7"/>
  <c r="Q98" i="7" s="1"/>
  <c r="P98" i="7"/>
  <c r="R98" i="7"/>
  <c r="S98" i="7"/>
  <c r="T98" i="7"/>
  <c r="U98" i="7"/>
  <c r="V98" i="7"/>
  <c r="W98" i="7"/>
  <c r="X98" i="7"/>
  <c r="Z98" i="7" s="1"/>
  <c r="Y98" i="7"/>
  <c r="AA98" i="7"/>
  <c r="AC98" i="7" s="1"/>
  <c r="AB98" i="7"/>
  <c r="AD98" i="7"/>
  <c r="AE98" i="7"/>
  <c r="AF98" i="7"/>
  <c r="AG98" i="7"/>
  <c r="AH98" i="7"/>
  <c r="AI98" i="7"/>
  <c r="C99" i="7"/>
  <c r="E99" i="7" s="1"/>
  <c r="D99" i="7"/>
  <c r="F99" i="7"/>
  <c r="H99" i="7" s="1"/>
  <c r="G99" i="7"/>
  <c r="I99" i="7"/>
  <c r="J99" i="7"/>
  <c r="K99" i="7"/>
  <c r="L99" i="7"/>
  <c r="M99" i="7"/>
  <c r="N99" i="7"/>
  <c r="O99" i="7"/>
  <c r="Q99" i="7" s="1"/>
  <c r="P99" i="7"/>
  <c r="R99" i="7"/>
  <c r="T99" i="7" s="1"/>
  <c r="S99" i="7"/>
  <c r="U99" i="7"/>
  <c r="V99" i="7"/>
  <c r="W99" i="7"/>
  <c r="X99" i="7"/>
  <c r="Y99" i="7"/>
  <c r="Z99" i="7"/>
  <c r="AA99" i="7"/>
  <c r="AC99" i="7" s="1"/>
  <c r="AB99" i="7"/>
  <c r="AD99" i="7"/>
  <c r="AF99" i="7" s="1"/>
  <c r="AE99" i="7"/>
  <c r="AG99" i="7"/>
  <c r="AH99" i="7"/>
  <c r="AI99" i="7"/>
  <c r="C100" i="7"/>
  <c r="D100" i="7"/>
  <c r="E100" i="7"/>
  <c r="F100" i="7"/>
  <c r="H100" i="7" s="1"/>
  <c r="G100" i="7"/>
  <c r="I100" i="7"/>
  <c r="K100" i="7" s="1"/>
  <c r="J100" i="7"/>
  <c r="L100" i="7"/>
  <c r="M100" i="7"/>
  <c r="N100" i="7"/>
  <c r="O100" i="7"/>
  <c r="P100" i="7"/>
  <c r="Q100" i="7"/>
  <c r="R100" i="7"/>
  <c r="T100" i="7" s="1"/>
  <c r="S100" i="7"/>
  <c r="U100" i="7"/>
  <c r="W100" i="7" s="1"/>
  <c r="V100" i="7"/>
  <c r="X100" i="7"/>
  <c r="Y100" i="7"/>
  <c r="Z100" i="7"/>
  <c r="AA100" i="7"/>
  <c r="AB100" i="7"/>
  <c r="AC100" i="7"/>
  <c r="AD100" i="7"/>
  <c r="AF100" i="7" s="1"/>
  <c r="AE100" i="7"/>
  <c r="AG100" i="7"/>
  <c r="AI100" i="7" s="1"/>
  <c r="AH100" i="7"/>
  <c r="C101" i="7"/>
  <c r="D101" i="7"/>
  <c r="E101" i="7"/>
  <c r="F101" i="7"/>
  <c r="G101" i="7"/>
  <c r="H101" i="7"/>
  <c r="I101" i="7"/>
  <c r="K101" i="7" s="1"/>
  <c r="J101" i="7"/>
  <c r="L101" i="7"/>
  <c r="N101" i="7" s="1"/>
  <c r="M101" i="7"/>
  <c r="O101" i="7"/>
  <c r="P101" i="7"/>
  <c r="Q101" i="7"/>
  <c r="R101" i="7"/>
  <c r="S101" i="7"/>
  <c r="T101" i="7"/>
  <c r="U101" i="7"/>
  <c r="W101" i="7" s="1"/>
  <c r="V101" i="7"/>
  <c r="X101" i="7"/>
  <c r="Z101" i="7" s="1"/>
  <c r="Y101" i="7"/>
  <c r="AA101" i="7"/>
  <c r="AB101" i="7"/>
  <c r="AC101" i="7"/>
  <c r="AD101" i="7"/>
  <c r="AE101" i="7"/>
  <c r="AF101" i="7"/>
  <c r="AG101" i="7"/>
  <c r="AI101" i="7" s="1"/>
  <c r="AH101" i="7"/>
  <c r="C102" i="7"/>
  <c r="E102" i="7" s="1"/>
  <c r="D102" i="7"/>
  <c r="F102" i="7"/>
  <c r="G102" i="7"/>
  <c r="H102" i="7"/>
  <c r="I102" i="7"/>
  <c r="J102" i="7"/>
  <c r="K102" i="7"/>
  <c r="L102" i="7"/>
  <c r="N102" i="7" s="1"/>
  <c r="M102" i="7"/>
  <c r="O102" i="7"/>
  <c r="Q102" i="7" s="1"/>
  <c r="P102" i="7"/>
  <c r="R102" i="7"/>
  <c r="S102" i="7"/>
  <c r="T102" i="7"/>
  <c r="U102" i="7"/>
  <c r="V102" i="7"/>
  <c r="W102" i="7"/>
  <c r="X102" i="7"/>
  <c r="Z102" i="7" s="1"/>
  <c r="Y102" i="7"/>
  <c r="AA102" i="7"/>
  <c r="AC102" i="7" s="1"/>
  <c r="AB102" i="7"/>
  <c r="AD102" i="7"/>
  <c r="AE102" i="7"/>
  <c r="AF102" i="7"/>
  <c r="AG102" i="7"/>
  <c r="AH102" i="7"/>
  <c r="AI102" i="7"/>
  <c r="C103" i="7"/>
  <c r="E103" i="7" s="1"/>
  <c r="D103" i="7"/>
  <c r="F103" i="7"/>
  <c r="H103" i="7" s="1"/>
  <c r="G103" i="7"/>
  <c r="I103" i="7"/>
  <c r="J103" i="7"/>
  <c r="K103" i="7"/>
  <c r="L103" i="7"/>
  <c r="M103" i="7"/>
  <c r="N103" i="7"/>
  <c r="O103" i="7"/>
  <c r="Q103" i="7" s="1"/>
  <c r="P103" i="7"/>
  <c r="R103" i="7"/>
  <c r="T103" i="7" s="1"/>
  <c r="S103" i="7"/>
  <c r="U103" i="7"/>
  <c r="V103" i="7"/>
  <c r="W103" i="7"/>
  <c r="X103" i="7"/>
  <c r="Y103" i="7"/>
  <c r="Z103" i="7"/>
  <c r="AA103" i="7"/>
  <c r="AC103" i="7" s="1"/>
  <c r="AB103" i="7"/>
  <c r="AD103" i="7"/>
  <c r="AF103" i="7" s="1"/>
  <c r="AE103" i="7"/>
  <c r="AG103" i="7"/>
  <c r="AH103" i="7"/>
  <c r="AI103" i="7"/>
  <c r="C104" i="7"/>
  <c r="D104" i="7"/>
  <c r="E104" i="7"/>
  <c r="F104" i="7"/>
  <c r="H104" i="7" s="1"/>
  <c r="G104" i="7"/>
  <c r="I104" i="7"/>
  <c r="K104" i="7" s="1"/>
  <c r="J104" i="7"/>
  <c r="L104" i="7"/>
  <c r="M104" i="7"/>
  <c r="N104" i="7"/>
  <c r="O104" i="7"/>
  <c r="P104" i="7"/>
  <c r="Q104" i="7"/>
  <c r="R104" i="7"/>
  <c r="T104" i="7" s="1"/>
  <c r="S104" i="7"/>
  <c r="U104" i="7"/>
  <c r="W104" i="7" s="1"/>
  <c r="V104" i="7"/>
  <c r="X104" i="7"/>
  <c r="Y104" i="7"/>
  <c r="Z104" i="7"/>
  <c r="AA104" i="7"/>
  <c r="AB104" i="7"/>
  <c r="AC104" i="7"/>
  <c r="AD104" i="7"/>
  <c r="AF104" i="7" s="1"/>
  <c r="AE104" i="7"/>
  <c r="AG104" i="7"/>
  <c r="AI104" i="7" s="1"/>
  <c r="AH104" i="7"/>
  <c r="C105" i="7"/>
  <c r="D105" i="7"/>
  <c r="E105" i="7"/>
  <c r="F105" i="7"/>
  <c r="G105" i="7"/>
  <c r="H105" i="7"/>
  <c r="I105" i="7"/>
  <c r="K105" i="7" s="1"/>
  <c r="J105" i="7"/>
  <c r="L105" i="7"/>
  <c r="N105" i="7" s="1"/>
  <c r="M105" i="7"/>
  <c r="O105" i="7"/>
  <c r="P105" i="7"/>
  <c r="Q105" i="7"/>
  <c r="R105" i="7"/>
  <c r="S105" i="7"/>
  <c r="T105" i="7"/>
  <c r="U105" i="7"/>
  <c r="W105" i="7" s="1"/>
  <c r="V105" i="7"/>
  <c r="X105" i="7"/>
  <c r="Z105" i="7" s="1"/>
  <c r="Y105" i="7"/>
  <c r="AA105" i="7"/>
  <c r="AB105" i="7"/>
  <c r="AC105" i="7"/>
  <c r="AD105" i="7"/>
  <c r="AE105" i="7"/>
  <c r="AF105" i="7"/>
  <c r="AG105" i="7"/>
  <c r="AI105" i="7" s="1"/>
  <c r="AH105" i="7"/>
  <c r="C106" i="7"/>
  <c r="E106" i="7" s="1"/>
  <c r="D106" i="7"/>
  <c r="F106" i="7"/>
  <c r="G106" i="7"/>
  <c r="H106" i="7"/>
  <c r="I106" i="7"/>
  <c r="J106" i="7"/>
  <c r="K106" i="7"/>
  <c r="L106" i="7"/>
  <c r="N106" i="7" s="1"/>
  <c r="M106" i="7"/>
  <c r="O106" i="7"/>
  <c r="Q106" i="7" s="1"/>
  <c r="P106" i="7"/>
  <c r="R106" i="7"/>
  <c r="S106" i="7"/>
  <c r="T106" i="7"/>
  <c r="U106" i="7"/>
  <c r="V106" i="7"/>
  <c r="W106" i="7"/>
  <c r="X106" i="7"/>
  <c r="Z106" i="7" s="1"/>
  <c r="Y106" i="7"/>
  <c r="AA106" i="7"/>
  <c r="AC106" i="7" s="1"/>
  <c r="AB106" i="7"/>
  <c r="AD106" i="7"/>
  <c r="AE106" i="7"/>
  <c r="AF106" i="7"/>
  <c r="AG106" i="7"/>
  <c r="AH106" i="7"/>
  <c r="AI106" i="7"/>
  <c r="C107" i="7"/>
  <c r="E107" i="7" s="1"/>
  <c r="D107" i="7"/>
  <c r="F107" i="7"/>
  <c r="H107" i="7" s="1"/>
  <c r="G107" i="7"/>
  <c r="I107" i="7"/>
  <c r="J107" i="7"/>
  <c r="K107" i="7"/>
  <c r="L107" i="7"/>
  <c r="M107" i="7"/>
  <c r="N107" i="7"/>
  <c r="O107" i="7"/>
  <c r="Q107" i="7" s="1"/>
  <c r="P107" i="7"/>
  <c r="R107" i="7"/>
  <c r="T107" i="7" s="1"/>
  <c r="S107" i="7"/>
  <c r="U107" i="7"/>
  <c r="V107" i="7"/>
  <c r="W107" i="7"/>
  <c r="X107" i="7"/>
  <c r="Y107" i="7"/>
  <c r="Z107" i="7"/>
  <c r="AA107" i="7"/>
  <c r="AC107" i="7" s="1"/>
  <c r="AB107" i="7"/>
  <c r="AD107" i="7"/>
  <c r="AF107" i="7" s="1"/>
  <c r="AE107" i="7"/>
  <c r="AG107" i="7"/>
  <c r="AH107" i="7"/>
  <c r="AI107" i="7"/>
  <c r="C108" i="7"/>
  <c r="D108" i="7"/>
  <c r="E108" i="7"/>
  <c r="F108" i="7"/>
  <c r="H108" i="7" s="1"/>
  <c r="G108" i="7"/>
  <c r="I108" i="7"/>
  <c r="K108" i="7" s="1"/>
  <c r="J108" i="7"/>
  <c r="L108" i="7"/>
  <c r="M108" i="7"/>
  <c r="N108" i="7"/>
  <c r="O108" i="7"/>
  <c r="P108" i="7"/>
  <c r="Q108" i="7"/>
  <c r="R108" i="7"/>
  <c r="T108" i="7" s="1"/>
  <c r="S108" i="7"/>
  <c r="U108" i="7"/>
  <c r="W108" i="7" s="1"/>
  <c r="V108" i="7"/>
  <c r="X108" i="7"/>
  <c r="Y108" i="7"/>
  <c r="Z108" i="7"/>
  <c r="AA108" i="7"/>
  <c r="AB108" i="7"/>
  <c r="AC108" i="7"/>
  <c r="AD108" i="7"/>
  <c r="AF108" i="7" s="1"/>
  <c r="AE108" i="7"/>
  <c r="AG108" i="7"/>
  <c r="AI108" i="7" s="1"/>
  <c r="AH108" i="7"/>
  <c r="C72" i="7"/>
  <c r="E72" i="7" s="1"/>
  <c r="D72" i="7"/>
  <c r="F72" i="7"/>
  <c r="H72" i="7" s="1"/>
  <c r="G72" i="7"/>
  <c r="I72" i="7"/>
  <c r="J72" i="7"/>
  <c r="K72" i="7" s="1"/>
  <c r="L72" i="7"/>
  <c r="M72" i="7"/>
  <c r="N72" i="7"/>
  <c r="O72" i="7"/>
  <c r="Q72" i="7" s="1"/>
  <c r="P72" i="7"/>
  <c r="R72" i="7"/>
  <c r="T72" i="7" s="1"/>
  <c r="S72" i="7"/>
  <c r="U72" i="7"/>
  <c r="V72" i="7"/>
  <c r="W72" i="7" s="1"/>
  <c r="X72" i="7"/>
  <c r="Y72" i="7"/>
  <c r="Z72" i="7"/>
  <c r="AA72" i="7"/>
  <c r="AC72" i="7" s="1"/>
  <c r="AB72" i="7"/>
  <c r="AD72" i="7"/>
  <c r="AF72" i="7" s="1"/>
  <c r="AE72" i="7"/>
  <c r="AG72" i="7"/>
  <c r="AH72" i="7"/>
  <c r="AI72" i="7" s="1"/>
  <c r="C73" i="7"/>
  <c r="D73" i="7"/>
  <c r="E73" i="7"/>
  <c r="F73" i="7"/>
  <c r="H73" i="7" s="1"/>
  <c r="G73" i="7"/>
  <c r="I73" i="7"/>
  <c r="K73" i="7" s="1"/>
  <c r="J73" i="7"/>
  <c r="L73" i="7"/>
  <c r="M73" i="7"/>
  <c r="N73" i="7" s="1"/>
  <c r="O73" i="7"/>
  <c r="P73" i="7"/>
  <c r="Q73" i="7"/>
  <c r="R73" i="7"/>
  <c r="T73" i="7" s="1"/>
  <c r="S73" i="7"/>
  <c r="U73" i="7"/>
  <c r="W73" i="7" s="1"/>
  <c r="V73" i="7"/>
  <c r="X73" i="7"/>
  <c r="Y73" i="7"/>
  <c r="Z73" i="7" s="1"/>
  <c r="AA73" i="7"/>
  <c r="AB73" i="7"/>
  <c r="AC73" i="7"/>
  <c r="AD73" i="7"/>
  <c r="AF73" i="7" s="1"/>
  <c r="AE73" i="7"/>
  <c r="AG73" i="7"/>
  <c r="AI73" i="7" s="1"/>
  <c r="AH73" i="7"/>
  <c r="C74" i="7"/>
  <c r="D74" i="7"/>
  <c r="E74" i="7" s="1"/>
  <c r="F74" i="7"/>
  <c r="G74" i="7"/>
  <c r="H74" i="7"/>
  <c r="I74" i="7"/>
  <c r="K74" i="7" s="1"/>
  <c r="J74" i="7"/>
  <c r="L74" i="7"/>
  <c r="N74" i="7" s="1"/>
  <c r="M74" i="7"/>
  <c r="O74" i="7"/>
  <c r="P74" i="7"/>
  <c r="Q74" i="7" s="1"/>
  <c r="R74" i="7"/>
  <c r="S74" i="7"/>
  <c r="T74" i="7"/>
  <c r="U74" i="7"/>
  <c r="W74" i="7" s="1"/>
  <c r="V74" i="7"/>
  <c r="X74" i="7"/>
  <c r="Z74" i="7" s="1"/>
  <c r="Y74" i="7"/>
  <c r="AA74" i="7"/>
  <c r="AB74" i="7"/>
  <c r="AC74" i="7" s="1"/>
  <c r="AD74" i="7"/>
  <c r="AE74" i="7"/>
  <c r="AF74" i="7"/>
  <c r="AG74" i="7"/>
  <c r="AI74" i="7" s="1"/>
  <c r="AH74" i="7"/>
  <c r="C75" i="7"/>
  <c r="E75" i="7" s="1"/>
  <c r="D75" i="7"/>
  <c r="F75" i="7"/>
  <c r="G75" i="7"/>
  <c r="H75" i="7" s="1"/>
  <c r="I75" i="7"/>
  <c r="J75" i="7"/>
  <c r="K75" i="7"/>
  <c r="L75" i="7"/>
  <c r="N75" i="7" s="1"/>
  <c r="M75" i="7"/>
  <c r="O75" i="7"/>
  <c r="Q75" i="7" s="1"/>
  <c r="P75" i="7"/>
  <c r="R75" i="7"/>
  <c r="S75" i="7"/>
  <c r="T75" i="7" s="1"/>
  <c r="U75" i="7"/>
  <c r="V75" i="7"/>
  <c r="W75" i="7"/>
  <c r="X75" i="7"/>
  <c r="Z75" i="7" s="1"/>
  <c r="Y75" i="7"/>
  <c r="AA75" i="7"/>
  <c r="AC75" i="7" s="1"/>
  <c r="AB75" i="7"/>
  <c r="AD75" i="7"/>
  <c r="AE75" i="7"/>
  <c r="AF75" i="7" s="1"/>
  <c r="AG75" i="7"/>
  <c r="AH75" i="7"/>
  <c r="AI75" i="7"/>
  <c r="C76" i="7"/>
  <c r="E76" i="7" s="1"/>
  <c r="D76" i="7"/>
  <c r="F76" i="7"/>
  <c r="H76" i="7" s="1"/>
  <c r="G76" i="7"/>
  <c r="I76" i="7"/>
  <c r="J76" i="7"/>
  <c r="K76" i="7" s="1"/>
  <c r="L76" i="7"/>
  <c r="M76" i="7"/>
  <c r="N76" i="7"/>
  <c r="O76" i="7"/>
  <c r="Q76" i="7" s="1"/>
  <c r="P76" i="7"/>
  <c r="R76" i="7"/>
  <c r="T76" i="7" s="1"/>
  <c r="S76" i="7"/>
  <c r="U76" i="7"/>
  <c r="V76" i="7"/>
  <c r="W76" i="7" s="1"/>
  <c r="X76" i="7"/>
  <c r="Y76" i="7"/>
  <c r="Z76" i="7"/>
  <c r="AA76" i="7"/>
  <c r="AC76" i="7" s="1"/>
  <c r="AB76" i="7"/>
  <c r="AD76" i="7"/>
  <c r="AF76" i="7" s="1"/>
  <c r="AE76" i="7"/>
  <c r="AG76" i="7"/>
  <c r="AH76" i="7"/>
  <c r="AI76" i="7" s="1"/>
  <c r="C77" i="7"/>
  <c r="D77" i="7"/>
  <c r="E77" i="7"/>
  <c r="F77" i="7"/>
  <c r="H77" i="7" s="1"/>
  <c r="G77" i="7"/>
  <c r="I77" i="7"/>
  <c r="K77" i="7" s="1"/>
  <c r="J77" i="7"/>
  <c r="L77" i="7"/>
  <c r="M77" i="7"/>
  <c r="N77" i="7" s="1"/>
  <c r="O77" i="7"/>
  <c r="P77" i="7"/>
  <c r="Q77" i="7"/>
  <c r="R77" i="7"/>
  <c r="T77" i="7" s="1"/>
  <c r="S77" i="7"/>
  <c r="U77" i="7"/>
  <c r="W77" i="7" s="1"/>
  <c r="V77" i="7"/>
  <c r="X77" i="7"/>
  <c r="Y77" i="7"/>
  <c r="Z77" i="7" s="1"/>
  <c r="AA77" i="7"/>
  <c r="AB77" i="7"/>
  <c r="AC77" i="7"/>
  <c r="AD77" i="7"/>
  <c r="AF77" i="7" s="1"/>
  <c r="AE77" i="7"/>
  <c r="AG77" i="7"/>
  <c r="AI77" i="7" s="1"/>
  <c r="AH77" i="7"/>
  <c r="C78" i="7"/>
  <c r="D78" i="7"/>
  <c r="E78" i="7" s="1"/>
  <c r="F78" i="7"/>
  <c r="G78" i="7"/>
  <c r="H78" i="7"/>
  <c r="I78" i="7"/>
  <c r="K78" i="7" s="1"/>
  <c r="J78" i="7"/>
  <c r="L78" i="7"/>
  <c r="N78" i="7" s="1"/>
  <c r="M78" i="7"/>
  <c r="O78" i="7"/>
  <c r="P78" i="7"/>
  <c r="Q78" i="7" s="1"/>
  <c r="R78" i="7"/>
  <c r="S78" i="7"/>
  <c r="T78" i="7"/>
  <c r="U78" i="7"/>
  <c r="W78" i="7" s="1"/>
  <c r="V78" i="7"/>
  <c r="X78" i="7"/>
  <c r="Z78" i="7" s="1"/>
  <c r="Y78" i="7"/>
  <c r="AA78" i="7"/>
  <c r="AB78" i="7"/>
  <c r="AC78" i="7" s="1"/>
  <c r="AD78" i="7"/>
  <c r="AE78" i="7"/>
  <c r="AF78" i="7"/>
  <c r="AG78" i="7"/>
  <c r="AI78" i="7" s="1"/>
  <c r="AH78" i="7"/>
  <c r="C79" i="7"/>
  <c r="E79" i="7" s="1"/>
  <c r="D79" i="7"/>
  <c r="F79" i="7"/>
  <c r="G79" i="7"/>
  <c r="H79" i="7" s="1"/>
  <c r="I79" i="7"/>
  <c r="J79" i="7"/>
  <c r="K79" i="7"/>
  <c r="L79" i="7"/>
  <c r="N79" i="7" s="1"/>
  <c r="M79" i="7"/>
  <c r="O79" i="7"/>
  <c r="Q79" i="7" s="1"/>
  <c r="P79" i="7"/>
  <c r="R79" i="7"/>
  <c r="S79" i="7"/>
  <c r="T79" i="7" s="1"/>
  <c r="U79" i="7"/>
  <c r="V79" i="7"/>
  <c r="W79" i="7"/>
  <c r="X79" i="7"/>
  <c r="Z79" i="7" s="1"/>
  <c r="Y79" i="7"/>
  <c r="AA79" i="7"/>
  <c r="AC79" i="7" s="1"/>
  <c r="AB79" i="7"/>
  <c r="AD79" i="7"/>
  <c r="AE79" i="7"/>
  <c r="AF79" i="7" s="1"/>
  <c r="AG79" i="7"/>
  <c r="AH79" i="7"/>
  <c r="AI79" i="7"/>
  <c r="C80" i="7"/>
  <c r="E80" i="7" s="1"/>
  <c r="D80" i="7"/>
  <c r="F80" i="7"/>
  <c r="H80" i="7" s="1"/>
  <c r="G80" i="7"/>
  <c r="I80" i="7"/>
  <c r="J80" i="7"/>
  <c r="K80" i="7" s="1"/>
  <c r="L80" i="7"/>
  <c r="M80" i="7"/>
  <c r="N80" i="7"/>
  <c r="O80" i="7"/>
  <c r="Q80" i="7" s="1"/>
  <c r="P80" i="7"/>
  <c r="R80" i="7"/>
  <c r="T80" i="7" s="1"/>
  <c r="S80" i="7"/>
  <c r="U80" i="7"/>
  <c r="V80" i="7"/>
  <c r="W80" i="7" s="1"/>
  <c r="X80" i="7"/>
  <c r="Y80" i="7"/>
  <c r="Z80" i="7"/>
  <c r="AA80" i="7"/>
  <c r="AC80" i="7" s="1"/>
  <c r="AB80" i="7"/>
  <c r="AD80" i="7"/>
  <c r="AF80" i="7" s="1"/>
  <c r="AE80" i="7"/>
  <c r="AG80" i="7"/>
  <c r="AH80" i="7"/>
  <c r="AI80" i="7" s="1"/>
  <c r="C81" i="7"/>
  <c r="D81" i="7"/>
  <c r="E81" i="7"/>
  <c r="F81" i="7"/>
  <c r="H81" i="7" s="1"/>
  <c r="G81" i="7"/>
  <c r="I81" i="7"/>
  <c r="K81" i="7" s="1"/>
  <c r="J81" i="7"/>
  <c r="L81" i="7"/>
  <c r="M81" i="7"/>
  <c r="N81" i="7" s="1"/>
  <c r="O81" i="7"/>
  <c r="P81" i="7"/>
  <c r="Q81" i="7"/>
  <c r="R81" i="7"/>
  <c r="T81" i="7" s="1"/>
  <c r="S81" i="7"/>
  <c r="U81" i="7"/>
  <c r="W81" i="7" s="1"/>
  <c r="V81" i="7"/>
  <c r="X81" i="7"/>
  <c r="Y81" i="7"/>
  <c r="Z81" i="7" s="1"/>
  <c r="AA81" i="7"/>
  <c r="AB81" i="7"/>
  <c r="AC81" i="7"/>
  <c r="AD81" i="7"/>
  <c r="AF81" i="7" s="1"/>
  <c r="AE81" i="7"/>
  <c r="AG81" i="7"/>
  <c r="AI81" i="7" s="1"/>
  <c r="AH81" i="7"/>
  <c r="C82" i="7"/>
  <c r="D82" i="7"/>
  <c r="E82" i="7" s="1"/>
  <c r="F82" i="7"/>
  <c r="G82" i="7"/>
  <c r="H82" i="7"/>
  <c r="I82" i="7"/>
  <c r="K82" i="7" s="1"/>
  <c r="J82" i="7"/>
  <c r="L82" i="7"/>
  <c r="N82" i="7" s="1"/>
  <c r="M82" i="7"/>
  <c r="O82" i="7"/>
  <c r="P82" i="7"/>
  <c r="Q82" i="7" s="1"/>
  <c r="R82" i="7"/>
  <c r="S82" i="7"/>
  <c r="T82" i="7"/>
  <c r="U82" i="7"/>
  <c r="W82" i="7" s="1"/>
  <c r="V82" i="7"/>
  <c r="X82" i="7"/>
  <c r="Z82" i="7" s="1"/>
  <c r="Y82" i="7"/>
  <c r="AA82" i="7"/>
  <c r="AB82" i="7"/>
  <c r="AC82" i="7" s="1"/>
  <c r="AD82" i="7"/>
  <c r="AE82" i="7"/>
  <c r="AF82" i="7"/>
  <c r="AG82" i="7"/>
  <c r="AI82" i="7" s="1"/>
  <c r="AH82" i="7"/>
  <c r="C83" i="7"/>
  <c r="E83" i="7" s="1"/>
  <c r="D83" i="7"/>
  <c r="F83" i="7"/>
  <c r="G83" i="7"/>
  <c r="H83" i="7" s="1"/>
  <c r="I83" i="7"/>
  <c r="J83" i="7"/>
  <c r="K83" i="7"/>
  <c r="L83" i="7"/>
  <c r="N83" i="7" s="1"/>
  <c r="M83" i="7"/>
  <c r="O83" i="7"/>
  <c r="Q83" i="7" s="1"/>
  <c r="P83" i="7"/>
  <c r="R83" i="7"/>
  <c r="S83" i="7"/>
  <c r="T83" i="7" s="1"/>
  <c r="U83" i="7"/>
  <c r="V83" i="7"/>
  <c r="W83" i="7"/>
  <c r="X83" i="7"/>
  <c r="Z83" i="7" s="1"/>
  <c r="Y83" i="7"/>
  <c r="AA83" i="7"/>
  <c r="AC83" i="7" s="1"/>
  <c r="AB83" i="7"/>
  <c r="AD83" i="7"/>
  <c r="AE83" i="7"/>
  <c r="AF83" i="7" s="1"/>
  <c r="AG83" i="7"/>
  <c r="AH83" i="7"/>
  <c r="AI83" i="7"/>
  <c r="C84" i="7"/>
  <c r="E84" i="7" s="1"/>
  <c r="D84" i="7"/>
  <c r="F84" i="7"/>
  <c r="H84" i="7" s="1"/>
  <c r="G84" i="7"/>
  <c r="I84" i="7"/>
  <c r="J84" i="7"/>
  <c r="K84" i="7" s="1"/>
  <c r="L84" i="7"/>
  <c r="M84" i="7"/>
  <c r="N84" i="7"/>
  <c r="O84" i="7"/>
  <c r="Q84" i="7" s="1"/>
  <c r="P84" i="7"/>
  <c r="R84" i="7"/>
  <c r="T84" i="7" s="1"/>
  <c r="S84" i="7"/>
  <c r="U84" i="7"/>
  <c r="V84" i="7"/>
  <c r="W84" i="7" s="1"/>
  <c r="X84" i="7"/>
  <c r="Y84" i="7"/>
  <c r="Z84" i="7"/>
  <c r="AA84" i="7"/>
  <c r="AC84" i="7" s="1"/>
  <c r="AB84" i="7"/>
  <c r="AD84" i="7"/>
  <c r="AF84" i="7" s="1"/>
  <c r="AE84" i="7"/>
  <c r="AG84" i="7"/>
  <c r="AH84" i="7"/>
  <c r="AI84" i="7" s="1"/>
  <c r="C85" i="7"/>
  <c r="D85" i="7"/>
  <c r="E85" i="7"/>
  <c r="F85" i="7"/>
  <c r="H85" i="7" s="1"/>
  <c r="G85" i="7"/>
  <c r="I85" i="7"/>
  <c r="K85" i="7" s="1"/>
  <c r="J85" i="7"/>
  <c r="L85" i="7"/>
  <c r="M85" i="7"/>
  <c r="N85" i="7" s="1"/>
  <c r="O85" i="7"/>
  <c r="P85" i="7"/>
  <c r="Q85" i="7"/>
  <c r="R85" i="7"/>
  <c r="T85" i="7" s="1"/>
  <c r="S85" i="7"/>
  <c r="U85" i="7"/>
  <c r="W85" i="7" s="1"/>
  <c r="V85" i="7"/>
  <c r="X85" i="7"/>
  <c r="Y85" i="7"/>
  <c r="Z85" i="7" s="1"/>
  <c r="AA85" i="7"/>
  <c r="AB85" i="7"/>
  <c r="AC85" i="7"/>
  <c r="AD85" i="7"/>
  <c r="AF85" i="7" s="1"/>
  <c r="AE85" i="7"/>
  <c r="AG85" i="7"/>
  <c r="AI85" i="7" s="1"/>
  <c r="AH85" i="7"/>
  <c r="C86" i="7"/>
  <c r="D86" i="7"/>
  <c r="E86" i="7" s="1"/>
  <c r="F86" i="7"/>
  <c r="G86" i="7"/>
  <c r="H86" i="7"/>
  <c r="I86" i="7"/>
  <c r="K86" i="7" s="1"/>
  <c r="J86" i="7"/>
  <c r="L86" i="7"/>
  <c r="N86" i="7" s="1"/>
  <c r="M86" i="7"/>
  <c r="O86" i="7"/>
  <c r="P86" i="7"/>
  <c r="Q86" i="7" s="1"/>
  <c r="R86" i="7"/>
  <c r="S86" i="7"/>
  <c r="T86" i="7"/>
  <c r="U86" i="7"/>
  <c r="W86" i="7" s="1"/>
  <c r="V86" i="7"/>
  <c r="X86" i="7"/>
  <c r="Z86" i="7" s="1"/>
  <c r="Y86" i="7"/>
  <c r="AA86" i="7"/>
  <c r="AB86" i="7"/>
  <c r="AC86" i="7" s="1"/>
  <c r="AD86" i="7"/>
  <c r="AE86" i="7"/>
  <c r="AF86" i="7"/>
  <c r="AG86" i="7"/>
  <c r="AI86" i="7" s="1"/>
  <c r="AH86" i="7"/>
  <c r="C87" i="7"/>
  <c r="E87" i="7" s="1"/>
  <c r="D87" i="7"/>
  <c r="F87" i="7"/>
  <c r="G87" i="7"/>
  <c r="H87" i="7" s="1"/>
  <c r="I87" i="7"/>
  <c r="J87" i="7"/>
  <c r="K87" i="7"/>
  <c r="L87" i="7"/>
  <c r="N87" i="7" s="1"/>
  <c r="M87" i="7"/>
  <c r="O87" i="7"/>
  <c r="Q87" i="7" s="1"/>
  <c r="P87" i="7"/>
  <c r="R87" i="7"/>
  <c r="S87" i="7"/>
  <c r="T87" i="7" s="1"/>
  <c r="U87" i="7"/>
  <c r="V87" i="7"/>
  <c r="W87" i="7"/>
  <c r="X87" i="7"/>
  <c r="Z87" i="7" s="1"/>
  <c r="Y87" i="7"/>
  <c r="AA87" i="7"/>
  <c r="AC87" i="7" s="1"/>
  <c r="AB87" i="7"/>
  <c r="AD87" i="7"/>
  <c r="AE87" i="7"/>
  <c r="AF87" i="7" s="1"/>
  <c r="AG87" i="7"/>
  <c r="AH87" i="7"/>
  <c r="AI87" i="7"/>
  <c r="C52" i="7"/>
  <c r="E52" i="7" s="1"/>
  <c r="D52" i="7"/>
  <c r="F52" i="7"/>
  <c r="H52" i="7" s="1"/>
  <c r="G52" i="7"/>
  <c r="I52" i="7"/>
  <c r="J52" i="7"/>
  <c r="K52" i="7" s="1"/>
  <c r="L52" i="7"/>
  <c r="M52" i="7"/>
  <c r="N52" i="7"/>
  <c r="O52" i="7"/>
  <c r="Q52" i="7" s="1"/>
  <c r="P52" i="7"/>
  <c r="R52" i="7"/>
  <c r="T52" i="7" s="1"/>
  <c r="S52" i="7"/>
  <c r="U52" i="7"/>
  <c r="V52" i="7"/>
  <c r="W52" i="7" s="1"/>
  <c r="X52" i="7"/>
  <c r="Y52" i="7"/>
  <c r="Z52" i="7"/>
  <c r="AA52" i="7"/>
  <c r="AC52" i="7" s="1"/>
  <c r="AB52" i="7"/>
  <c r="AD52" i="7"/>
  <c r="AF52" i="7" s="1"/>
  <c r="AE52" i="7"/>
  <c r="AG52" i="7"/>
  <c r="AH52" i="7"/>
  <c r="AI52" i="7" s="1"/>
  <c r="C53" i="7"/>
  <c r="D53" i="7"/>
  <c r="E53" i="7"/>
  <c r="F53" i="7"/>
  <c r="H53" i="7" s="1"/>
  <c r="G53" i="7"/>
  <c r="I53" i="7"/>
  <c r="K53" i="7" s="1"/>
  <c r="J53" i="7"/>
  <c r="L53" i="7"/>
  <c r="M53" i="7"/>
  <c r="N53" i="7" s="1"/>
  <c r="O53" i="7"/>
  <c r="P53" i="7"/>
  <c r="Q53" i="7"/>
  <c r="R53" i="7"/>
  <c r="T53" i="7" s="1"/>
  <c r="S53" i="7"/>
  <c r="U53" i="7"/>
  <c r="W53" i="7" s="1"/>
  <c r="V53" i="7"/>
  <c r="X53" i="7"/>
  <c r="Y53" i="7"/>
  <c r="Z53" i="7" s="1"/>
  <c r="AA53" i="7"/>
  <c r="AB53" i="7"/>
  <c r="AC53" i="7"/>
  <c r="AD53" i="7"/>
  <c r="AF53" i="7" s="1"/>
  <c r="AE53" i="7"/>
  <c r="AG53" i="7"/>
  <c r="AI53" i="7" s="1"/>
  <c r="AH53" i="7"/>
  <c r="C54" i="7"/>
  <c r="D54" i="7"/>
  <c r="E54" i="7" s="1"/>
  <c r="F54" i="7"/>
  <c r="G54" i="7"/>
  <c r="H54" i="7"/>
  <c r="I54" i="7"/>
  <c r="K54" i="7" s="1"/>
  <c r="J54" i="7"/>
  <c r="L54" i="7"/>
  <c r="N54" i="7" s="1"/>
  <c r="M54" i="7"/>
  <c r="O54" i="7"/>
  <c r="P54" i="7"/>
  <c r="Q54" i="7" s="1"/>
  <c r="R54" i="7"/>
  <c r="S54" i="7"/>
  <c r="T54" i="7"/>
  <c r="U54" i="7"/>
  <c r="W54" i="7" s="1"/>
  <c r="V54" i="7"/>
  <c r="X54" i="7"/>
  <c r="Z54" i="7" s="1"/>
  <c r="Y54" i="7"/>
  <c r="AA54" i="7"/>
  <c r="AB54" i="7"/>
  <c r="AC54" i="7" s="1"/>
  <c r="AD54" i="7"/>
  <c r="AE54" i="7"/>
  <c r="AF54" i="7"/>
  <c r="AG54" i="7"/>
  <c r="AI54" i="7" s="1"/>
  <c r="AH54" i="7"/>
  <c r="C55" i="7"/>
  <c r="E55" i="7" s="1"/>
  <c r="D55" i="7"/>
  <c r="F55" i="7"/>
  <c r="G55" i="7"/>
  <c r="H55" i="7" s="1"/>
  <c r="I55" i="7"/>
  <c r="J55" i="7"/>
  <c r="K55" i="7"/>
  <c r="L55" i="7"/>
  <c r="N55" i="7" s="1"/>
  <c r="M55" i="7"/>
  <c r="O55" i="7"/>
  <c r="Q55" i="7" s="1"/>
  <c r="P55" i="7"/>
  <c r="R55" i="7"/>
  <c r="S55" i="7"/>
  <c r="T55" i="7" s="1"/>
  <c r="U55" i="7"/>
  <c r="V55" i="7"/>
  <c r="W55" i="7"/>
  <c r="X55" i="7"/>
  <c r="Z55" i="7" s="1"/>
  <c r="Y55" i="7"/>
  <c r="AA55" i="7"/>
  <c r="AC55" i="7" s="1"/>
  <c r="AB55" i="7"/>
  <c r="AD55" i="7"/>
  <c r="AE55" i="7"/>
  <c r="AF55" i="7" s="1"/>
  <c r="AG55" i="7"/>
  <c r="AH55" i="7"/>
  <c r="AI55" i="7"/>
  <c r="C56" i="7"/>
  <c r="E56" i="7" s="1"/>
  <c r="D56" i="7"/>
  <c r="F56" i="7"/>
  <c r="H56" i="7" s="1"/>
  <c r="G56" i="7"/>
  <c r="I56" i="7"/>
  <c r="J56" i="7"/>
  <c r="K56" i="7" s="1"/>
  <c r="L56" i="7"/>
  <c r="M56" i="7"/>
  <c r="N56" i="7"/>
  <c r="O56" i="7"/>
  <c r="Q56" i="7" s="1"/>
  <c r="P56" i="7"/>
  <c r="R56" i="7"/>
  <c r="T56" i="7" s="1"/>
  <c r="S56" i="7"/>
  <c r="U56" i="7"/>
  <c r="V56" i="7"/>
  <c r="W56" i="7" s="1"/>
  <c r="X56" i="7"/>
  <c r="Y56" i="7"/>
  <c r="Z56" i="7"/>
  <c r="AA56" i="7"/>
  <c r="AC56" i="7" s="1"/>
  <c r="AB56" i="7"/>
  <c r="AD56" i="7"/>
  <c r="AF56" i="7" s="1"/>
  <c r="AE56" i="7"/>
  <c r="AG56" i="7"/>
  <c r="AH56" i="7"/>
  <c r="AI56" i="7" s="1"/>
  <c r="C57" i="7"/>
  <c r="D57" i="7"/>
  <c r="E57" i="7"/>
  <c r="F57" i="7"/>
  <c r="H57" i="7" s="1"/>
  <c r="G57" i="7"/>
  <c r="I57" i="7"/>
  <c r="K57" i="7" s="1"/>
  <c r="J57" i="7"/>
  <c r="L57" i="7"/>
  <c r="M57" i="7"/>
  <c r="N57" i="7" s="1"/>
  <c r="O57" i="7"/>
  <c r="P57" i="7"/>
  <c r="Q57" i="7"/>
  <c r="R57" i="7"/>
  <c r="T57" i="7" s="1"/>
  <c r="S57" i="7"/>
  <c r="U57" i="7"/>
  <c r="W57" i="7" s="1"/>
  <c r="V57" i="7"/>
  <c r="X57" i="7"/>
  <c r="Y57" i="7"/>
  <c r="Z57" i="7" s="1"/>
  <c r="AA57" i="7"/>
  <c r="AB57" i="7"/>
  <c r="AC57" i="7"/>
  <c r="AD57" i="7"/>
  <c r="AF57" i="7" s="1"/>
  <c r="AE57" i="7"/>
  <c r="AG57" i="7"/>
  <c r="AI57" i="7" s="1"/>
  <c r="AH57" i="7"/>
  <c r="C58" i="7"/>
  <c r="D58" i="7"/>
  <c r="E58" i="7" s="1"/>
  <c r="F58" i="7"/>
  <c r="G58" i="7"/>
  <c r="H58" i="7"/>
  <c r="I58" i="7"/>
  <c r="K58" i="7" s="1"/>
  <c r="J58" i="7"/>
  <c r="L58" i="7"/>
  <c r="N58" i="7" s="1"/>
  <c r="M58" i="7"/>
  <c r="O58" i="7"/>
  <c r="P58" i="7"/>
  <c r="Q58" i="7" s="1"/>
  <c r="R58" i="7"/>
  <c r="S58" i="7"/>
  <c r="T58" i="7"/>
  <c r="U58" i="7"/>
  <c r="W58" i="7" s="1"/>
  <c r="V58" i="7"/>
  <c r="X58" i="7"/>
  <c r="Z58" i="7" s="1"/>
  <c r="Y58" i="7"/>
  <c r="AA58" i="7"/>
  <c r="AB58" i="7"/>
  <c r="AC58" i="7" s="1"/>
  <c r="AD58" i="7"/>
  <c r="AE58" i="7"/>
  <c r="AF58" i="7"/>
  <c r="AG58" i="7"/>
  <c r="AI58" i="7" s="1"/>
  <c r="AH58" i="7"/>
  <c r="C59" i="7"/>
  <c r="E59" i="7" s="1"/>
  <c r="D59" i="7"/>
  <c r="F59" i="7"/>
  <c r="G59" i="7"/>
  <c r="H59" i="7" s="1"/>
  <c r="I59" i="7"/>
  <c r="J59" i="7"/>
  <c r="K59" i="7"/>
  <c r="L59" i="7"/>
  <c r="N59" i="7" s="1"/>
  <c r="M59" i="7"/>
  <c r="O59" i="7"/>
  <c r="Q59" i="7" s="1"/>
  <c r="P59" i="7"/>
  <c r="R59" i="7"/>
  <c r="S59" i="7"/>
  <c r="T59" i="7" s="1"/>
  <c r="U59" i="7"/>
  <c r="V59" i="7"/>
  <c r="W59" i="7"/>
  <c r="X59" i="7"/>
  <c r="Z59" i="7" s="1"/>
  <c r="Y59" i="7"/>
  <c r="AA59" i="7"/>
  <c r="AC59" i="7" s="1"/>
  <c r="AB59" i="7"/>
  <c r="AD59" i="7"/>
  <c r="AE59" i="7"/>
  <c r="AF59" i="7" s="1"/>
  <c r="AG59" i="7"/>
  <c r="AH59" i="7"/>
  <c r="AI59" i="7"/>
  <c r="C60" i="7"/>
  <c r="E60" i="7" s="1"/>
  <c r="D60" i="7"/>
  <c r="F60" i="7"/>
  <c r="H60" i="7" s="1"/>
  <c r="G60" i="7"/>
  <c r="I60" i="7"/>
  <c r="J60" i="7"/>
  <c r="K60" i="7" s="1"/>
  <c r="L60" i="7"/>
  <c r="M60" i="7"/>
  <c r="N60" i="7"/>
  <c r="O60" i="7"/>
  <c r="Q60" i="7" s="1"/>
  <c r="P60" i="7"/>
  <c r="R60" i="7"/>
  <c r="T60" i="7" s="1"/>
  <c r="S60" i="7"/>
  <c r="U60" i="7"/>
  <c r="V60" i="7"/>
  <c r="W60" i="7" s="1"/>
  <c r="X60" i="7"/>
  <c r="Y60" i="7"/>
  <c r="Z60" i="7"/>
  <c r="AA60" i="7"/>
  <c r="AC60" i="7" s="1"/>
  <c r="AB60" i="7"/>
  <c r="AD60" i="7"/>
  <c r="AF60" i="7" s="1"/>
  <c r="AE60" i="7"/>
  <c r="AG60" i="7"/>
  <c r="AH60" i="7"/>
  <c r="AI60" i="7" s="1"/>
  <c r="C61" i="7"/>
  <c r="D61" i="7"/>
  <c r="E61" i="7"/>
  <c r="F61" i="7"/>
  <c r="H61" i="7" s="1"/>
  <c r="G61" i="7"/>
  <c r="I61" i="7"/>
  <c r="K61" i="7" s="1"/>
  <c r="J61" i="7"/>
  <c r="L61" i="7"/>
  <c r="M61" i="7"/>
  <c r="N61" i="7" s="1"/>
  <c r="O61" i="7"/>
  <c r="P61" i="7"/>
  <c r="Q61" i="7"/>
  <c r="R61" i="7"/>
  <c r="T61" i="7" s="1"/>
  <c r="S61" i="7"/>
  <c r="U61" i="7"/>
  <c r="W61" i="7" s="1"/>
  <c r="V61" i="7"/>
  <c r="X61" i="7"/>
  <c r="Y61" i="7"/>
  <c r="Z61" i="7" s="1"/>
  <c r="AA61" i="7"/>
  <c r="AB61" i="7"/>
  <c r="AC61" i="7"/>
  <c r="AD61" i="7"/>
  <c r="AF61" i="7" s="1"/>
  <c r="AE61" i="7"/>
  <c r="AG61" i="7"/>
  <c r="AI61" i="7" s="1"/>
  <c r="AH61" i="7"/>
  <c r="C62" i="7"/>
  <c r="D62" i="7"/>
  <c r="E62" i="7" s="1"/>
  <c r="F62" i="7"/>
  <c r="G62" i="7"/>
  <c r="H62" i="7"/>
  <c r="I62" i="7"/>
  <c r="K62" i="7" s="1"/>
  <c r="J62" i="7"/>
  <c r="L62" i="7"/>
  <c r="N62" i="7" s="1"/>
  <c r="M62" i="7"/>
  <c r="O62" i="7"/>
  <c r="P62" i="7"/>
  <c r="Q62" i="7" s="1"/>
  <c r="R62" i="7"/>
  <c r="S62" i="7"/>
  <c r="T62" i="7"/>
  <c r="U62" i="7"/>
  <c r="W62" i="7" s="1"/>
  <c r="V62" i="7"/>
  <c r="X62" i="7"/>
  <c r="Z62" i="7" s="1"/>
  <c r="Y62" i="7"/>
  <c r="AA62" i="7"/>
  <c r="AB62" i="7"/>
  <c r="AC62" i="7" s="1"/>
  <c r="AD62" i="7"/>
  <c r="AE62" i="7"/>
  <c r="AF62" i="7"/>
  <c r="AG62" i="7"/>
  <c r="AI62" i="7" s="1"/>
  <c r="AH62" i="7"/>
  <c r="C63" i="7"/>
  <c r="E63" i="7" s="1"/>
  <c r="D63" i="7"/>
  <c r="F63" i="7"/>
  <c r="G63" i="7"/>
  <c r="H63" i="7" s="1"/>
  <c r="I63" i="7"/>
  <c r="J63" i="7"/>
  <c r="K63" i="7"/>
  <c r="L63" i="7"/>
  <c r="N63" i="7" s="1"/>
  <c r="M63" i="7"/>
  <c r="O63" i="7"/>
  <c r="Q63" i="7" s="1"/>
  <c r="P63" i="7"/>
  <c r="R63" i="7"/>
  <c r="S63" i="7"/>
  <c r="T63" i="7" s="1"/>
  <c r="U63" i="7"/>
  <c r="V63" i="7"/>
  <c r="W63" i="7"/>
  <c r="X63" i="7"/>
  <c r="Z63" i="7" s="1"/>
  <c r="Y63" i="7"/>
  <c r="AA63" i="7"/>
  <c r="AC63" i="7" s="1"/>
  <c r="AB63" i="7"/>
  <c r="AD63" i="7"/>
  <c r="AE63" i="7"/>
  <c r="AF63" i="7" s="1"/>
  <c r="AG63" i="7"/>
  <c r="AH63" i="7"/>
  <c r="AI63" i="7"/>
  <c r="C64" i="7"/>
  <c r="E64" i="7" s="1"/>
  <c r="D64" i="7"/>
  <c r="F64" i="7"/>
  <c r="H64" i="7" s="1"/>
  <c r="G64" i="7"/>
  <c r="I64" i="7"/>
  <c r="J64" i="7"/>
  <c r="K64" i="7" s="1"/>
  <c r="L64" i="7"/>
  <c r="M64" i="7"/>
  <c r="N64" i="7"/>
  <c r="O64" i="7"/>
  <c r="Q64" i="7" s="1"/>
  <c r="P64" i="7"/>
  <c r="R64" i="7"/>
  <c r="T64" i="7" s="1"/>
  <c r="S64" i="7"/>
  <c r="U64" i="7"/>
  <c r="V64" i="7"/>
  <c r="W64" i="7" s="1"/>
  <c r="X64" i="7"/>
  <c r="Y64" i="7"/>
  <c r="Z64" i="7"/>
  <c r="AA64" i="7"/>
  <c r="AC64" i="7" s="1"/>
  <c r="AB64" i="7"/>
  <c r="AD64" i="7"/>
  <c r="AF64" i="7" s="1"/>
  <c r="AE64" i="7"/>
  <c r="AG64" i="7"/>
  <c r="AH64" i="7"/>
  <c r="AI64" i="7" s="1"/>
  <c r="C65" i="7"/>
  <c r="D65" i="7"/>
  <c r="E65" i="7"/>
  <c r="F65" i="7"/>
  <c r="H65" i="7" s="1"/>
  <c r="G65" i="7"/>
  <c r="I65" i="7"/>
  <c r="K65" i="7" s="1"/>
  <c r="J65" i="7"/>
  <c r="L65" i="7"/>
  <c r="M65" i="7"/>
  <c r="N65" i="7" s="1"/>
  <c r="O65" i="7"/>
  <c r="P65" i="7"/>
  <c r="Q65" i="7"/>
  <c r="R65" i="7"/>
  <c r="T65" i="7" s="1"/>
  <c r="S65" i="7"/>
  <c r="U65" i="7"/>
  <c r="W65" i="7" s="1"/>
  <c r="V65" i="7"/>
  <c r="X65" i="7"/>
  <c r="Y65" i="7"/>
  <c r="Z65" i="7" s="1"/>
  <c r="AA65" i="7"/>
  <c r="AB65" i="7"/>
  <c r="AC65" i="7"/>
  <c r="AD65" i="7"/>
  <c r="AF65" i="7" s="1"/>
  <c r="AE65" i="7"/>
  <c r="AG65" i="7"/>
  <c r="AI65" i="7" s="1"/>
  <c r="AH65" i="7"/>
  <c r="C66" i="7"/>
  <c r="D66" i="7"/>
  <c r="E66" i="7" s="1"/>
  <c r="F66" i="7"/>
  <c r="G66" i="7"/>
  <c r="H66" i="7"/>
  <c r="I66" i="7"/>
  <c r="K66" i="7" s="1"/>
  <c r="J66" i="7"/>
  <c r="L66" i="7"/>
  <c r="N66" i="7" s="1"/>
  <c r="M66" i="7"/>
  <c r="O66" i="7"/>
  <c r="P66" i="7"/>
  <c r="Q66" i="7" s="1"/>
  <c r="R66" i="7"/>
  <c r="S66" i="7"/>
  <c r="T66" i="7"/>
  <c r="U66" i="7"/>
  <c r="W66" i="7" s="1"/>
  <c r="V66" i="7"/>
  <c r="X66" i="7"/>
  <c r="Z66" i="7" s="1"/>
  <c r="Y66" i="7"/>
  <c r="AA66" i="7"/>
  <c r="AB66" i="7"/>
  <c r="AC66" i="7" s="1"/>
  <c r="AD66" i="7"/>
  <c r="AE66" i="7"/>
  <c r="AF66" i="7"/>
  <c r="AG66" i="7"/>
  <c r="AI66" i="7" s="1"/>
  <c r="AH66" i="7"/>
  <c r="C67" i="7"/>
  <c r="E67" i="7" s="1"/>
  <c r="D67" i="7"/>
  <c r="F67" i="7"/>
  <c r="G67" i="7"/>
  <c r="H67" i="7" s="1"/>
  <c r="I67" i="7"/>
  <c r="J67" i="7"/>
  <c r="K67" i="7"/>
  <c r="L67" i="7"/>
  <c r="N67" i="7" s="1"/>
  <c r="M67" i="7"/>
  <c r="O67" i="7"/>
  <c r="Q67" i="7" s="1"/>
  <c r="P67" i="7"/>
  <c r="R67" i="7"/>
  <c r="S67" i="7"/>
  <c r="T67" i="7" s="1"/>
  <c r="U67" i="7"/>
  <c r="V67" i="7"/>
  <c r="W67" i="7"/>
  <c r="X67" i="7"/>
  <c r="Z67" i="7" s="1"/>
  <c r="Y67" i="7"/>
  <c r="AA67" i="7"/>
  <c r="AC67" i="7" s="1"/>
  <c r="AB67" i="7"/>
  <c r="AD67" i="7"/>
  <c r="AE67" i="7"/>
  <c r="AF67" i="7" s="1"/>
  <c r="AG67" i="7"/>
  <c r="AH67" i="7"/>
  <c r="AI67" i="7"/>
  <c r="C68" i="7"/>
  <c r="E68" i="7" s="1"/>
  <c r="D68" i="7"/>
  <c r="F68" i="7"/>
  <c r="H68" i="7" s="1"/>
  <c r="G68" i="7"/>
  <c r="I68" i="7"/>
  <c r="J68" i="7"/>
  <c r="K68" i="7" s="1"/>
  <c r="L68" i="7"/>
  <c r="M68" i="7"/>
  <c r="N68" i="7"/>
  <c r="O68" i="7"/>
  <c r="Q68" i="7" s="1"/>
  <c r="P68" i="7"/>
  <c r="R68" i="7"/>
  <c r="T68" i="7" s="1"/>
  <c r="S68" i="7"/>
  <c r="U68" i="7"/>
  <c r="V68" i="7"/>
  <c r="W68" i="7" s="1"/>
  <c r="X68" i="7"/>
  <c r="Y68" i="7"/>
  <c r="Z68" i="7"/>
  <c r="AA68" i="7"/>
  <c r="AC68" i="7" s="1"/>
  <c r="AB68" i="7"/>
  <c r="AD68" i="7"/>
  <c r="AF68" i="7" s="1"/>
  <c r="AE68" i="7"/>
  <c r="AG68" i="7"/>
  <c r="AH68" i="7"/>
  <c r="AI68" i="7" s="1"/>
  <c r="C69" i="7"/>
  <c r="D69" i="7"/>
  <c r="E69" i="7"/>
  <c r="F69" i="7"/>
  <c r="H69" i="7" s="1"/>
  <c r="G69" i="7"/>
  <c r="I69" i="7"/>
  <c r="K69" i="7" s="1"/>
  <c r="J69" i="7"/>
  <c r="L69" i="7"/>
  <c r="M69" i="7"/>
  <c r="N69" i="7" s="1"/>
  <c r="O69" i="7"/>
  <c r="P69" i="7"/>
  <c r="Q69" i="7"/>
  <c r="R69" i="7"/>
  <c r="T69" i="7" s="1"/>
  <c r="S69" i="7"/>
  <c r="U69" i="7"/>
  <c r="W69" i="7" s="1"/>
  <c r="V69" i="7"/>
  <c r="X69" i="7"/>
  <c r="Y69" i="7"/>
  <c r="Z69" i="7" s="1"/>
  <c r="AA69" i="7"/>
  <c r="AB69" i="7"/>
  <c r="AC69" i="7"/>
  <c r="AD69" i="7"/>
  <c r="AF69" i="7" s="1"/>
  <c r="AE69" i="7"/>
  <c r="AG69" i="7"/>
  <c r="AI69" i="7" s="1"/>
  <c r="AH69" i="7"/>
  <c r="C70" i="7"/>
  <c r="D70" i="7"/>
  <c r="E70" i="7" s="1"/>
  <c r="F70" i="7"/>
  <c r="G70" i="7"/>
  <c r="H70" i="7"/>
  <c r="I70" i="7"/>
  <c r="K70" i="7" s="1"/>
  <c r="J70" i="7"/>
  <c r="L70" i="7"/>
  <c r="N70" i="7" s="1"/>
  <c r="M70" i="7"/>
  <c r="O70" i="7"/>
  <c r="P70" i="7"/>
  <c r="Q70" i="7" s="1"/>
  <c r="R70" i="7"/>
  <c r="S70" i="7"/>
  <c r="T70" i="7"/>
  <c r="U70" i="7"/>
  <c r="W70" i="7" s="1"/>
  <c r="V70" i="7"/>
  <c r="X70" i="7"/>
  <c r="Z70" i="7" s="1"/>
  <c r="Y70" i="7"/>
  <c r="AA70" i="7"/>
  <c r="AB70" i="7"/>
  <c r="AC70" i="7" s="1"/>
  <c r="AD70" i="7"/>
  <c r="AE70" i="7"/>
  <c r="AF70" i="7"/>
  <c r="AG70" i="7"/>
  <c r="AI70" i="7" s="1"/>
  <c r="AH70" i="7"/>
  <c r="C71" i="7"/>
  <c r="E71" i="7" s="1"/>
  <c r="D71" i="7"/>
  <c r="F71" i="7"/>
  <c r="G71" i="7"/>
  <c r="H71" i="7" s="1"/>
  <c r="I71" i="7"/>
  <c r="J71" i="7"/>
  <c r="K71" i="7"/>
  <c r="L71" i="7"/>
  <c r="N71" i="7" s="1"/>
  <c r="M71" i="7"/>
  <c r="O71" i="7"/>
  <c r="Q71" i="7" s="1"/>
  <c r="P71" i="7"/>
  <c r="R71" i="7"/>
  <c r="S71" i="7"/>
  <c r="T71" i="7" s="1"/>
  <c r="U71" i="7"/>
  <c r="V71" i="7"/>
  <c r="W71" i="7"/>
  <c r="X71" i="7"/>
  <c r="Z71" i="7" s="1"/>
  <c r="Y71" i="7"/>
  <c r="AA71" i="7"/>
  <c r="AC71" i="7" s="1"/>
  <c r="AB71" i="7"/>
  <c r="AD71" i="7"/>
  <c r="AE71" i="7"/>
  <c r="AF71" i="7" s="1"/>
  <c r="AG71" i="7"/>
  <c r="AH71" i="7"/>
  <c r="AI71" i="7"/>
  <c r="B66" i="7"/>
  <c r="B67" i="7"/>
  <c r="B68" i="7"/>
  <c r="B69" i="7"/>
  <c r="B52" i="7"/>
  <c r="B53" i="7"/>
  <c r="B54" i="7"/>
  <c r="B55" i="7"/>
  <c r="B56" i="7"/>
  <c r="B57" i="7"/>
  <c r="B58" i="7"/>
  <c r="B59" i="7"/>
  <c r="B60" i="7"/>
  <c r="B61" i="7"/>
  <c r="B62" i="7"/>
  <c r="B63" i="7"/>
  <c r="B64" i="7"/>
  <c r="B65" i="7"/>
  <c r="B30" i="7"/>
  <c r="B31" i="7"/>
  <c r="B32" i="7"/>
  <c r="B33" i="7"/>
  <c r="B34" i="7"/>
  <c r="B35" i="7"/>
  <c r="B36" i="7"/>
  <c r="B37" i="7"/>
  <c r="B38" i="7"/>
  <c r="B39" i="7"/>
  <c r="B40" i="7"/>
  <c r="B41" i="7"/>
  <c r="B42" i="7"/>
  <c r="B43" i="7"/>
  <c r="B44" i="7"/>
  <c r="B45" i="7"/>
  <c r="B46" i="7"/>
  <c r="B47" i="7"/>
  <c r="B48" i="7"/>
  <c r="B49" i="7"/>
  <c r="B50" i="7"/>
  <c r="B51" i="7"/>
  <c r="B5" i="11"/>
  <c r="B10" i="11"/>
  <c r="B3" i="11"/>
  <c r="B11" i="11"/>
  <c r="B6" i="5"/>
  <c r="F48" i="11" l="1"/>
  <c r="AG30" i="7"/>
  <c r="AG31" i="7"/>
  <c r="AG32" i="7"/>
  <c r="AG33" i="7"/>
  <c r="AG34" i="7"/>
  <c r="AG35" i="7"/>
  <c r="AG36" i="7"/>
  <c r="AG37" i="7"/>
  <c r="AG38" i="7"/>
  <c r="AG39" i="7"/>
  <c r="AG40" i="7"/>
  <c r="AG41" i="7"/>
  <c r="AG42" i="7"/>
  <c r="AG43" i="7"/>
  <c r="AG44" i="7"/>
  <c r="AG45" i="7"/>
  <c r="AG46" i="7"/>
  <c r="AG47" i="7"/>
  <c r="AG48" i="7"/>
  <c r="AD30" i="7"/>
  <c r="AD31" i="7"/>
  <c r="AD32" i="7"/>
  <c r="AD33" i="7"/>
  <c r="AD34" i="7"/>
  <c r="AD35" i="7"/>
  <c r="AD36" i="7"/>
  <c r="AD37" i="7"/>
  <c r="AD38" i="7"/>
  <c r="AD39" i="7"/>
  <c r="AD40" i="7"/>
  <c r="AD41" i="7"/>
  <c r="AD42" i="7"/>
  <c r="AD43" i="7"/>
  <c r="AD44" i="7"/>
  <c r="AD45" i="7"/>
  <c r="AD46" i="7"/>
  <c r="AD47" i="7"/>
  <c r="AD48" i="7"/>
  <c r="AD49" i="7"/>
  <c r="AD50" i="7"/>
  <c r="AD51" i="7"/>
  <c r="AA30" i="7"/>
  <c r="AA31" i="7"/>
  <c r="AA32" i="7"/>
  <c r="AA33" i="7"/>
  <c r="AA34" i="7"/>
  <c r="AA35" i="7"/>
  <c r="AA36" i="7"/>
  <c r="AA37" i="7"/>
  <c r="AA38" i="7"/>
  <c r="AA39" i="7"/>
  <c r="AA40" i="7"/>
  <c r="AA41" i="7"/>
  <c r="AA42" i="7"/>
  <c r="AA43" i="7"/>
  <c r="X30" i="7"/>
  <c r="X31" i="7"/>
  <c r="X32" i="7"/>
  <c r="X33" i="7"/>
  <c r="X34" i="7"/>
  <c r="X35" i="7"/>
  <c r="X36" i="7"/>
  <c r="X37" i="7"/>
  <c r="X38" i="7"/>
  <c r="X39" i="7"/>
  <c r="X40" i="7"/>
  <c r="X41" i="7"/>
  <c r="X42" i="7"/>
  <c r="X43" i="7"/>
  <c r="X44" i="7"/>
  <c r="X45" i="7"/>
  <c r="X46" i="7"/>
  <c r="U30" i="7"/>
  <c r="U31" i="7"/>
  <c r="U32" i="7"/>
  <c r="U33" i="7"/>
  <c r="U34" i="7"/>
  <c r="U35" i="7"/>
  <c r="U36" i="7"/>
  <c r="U37" i="7"/>
  <c r="U38" i="7"/>
  <c r="U39" i="7"/>
  <c r="U40" i="7"/>
  <c r="U41" i="7"/>
  <c r="U42" i="7"/>
  <c r="U43" i="7"/>
  <c r="U44" i="7"/>
  <c r="U45" i="7"/>
  <c r="U46" i="7"/>
  <c r="U47" i="7"/>
  <c r="R30" i="7"/>
  <c r="R31" i="7"/>
  <c r="R32" i="7"/>
  <c r="R33" i="7"/>
  <c r="R34" i="7"/>
  <c r="R35" i="7"/>
  <c r="R36" i="7"/>
  <c r="R37" i="7"/>
  <c r="R38" i="7"/>
  <c r="R39" i="7"/>
  <c r="O30" i="7"/>
  <c r="O31" i="7"/>
  <c r="O32" i="7"/>
  <c r="O33" i="7"/>
  <c r="O34" i="7"/>
  <c r="O35" i="7"/>
  <c r="O36" i="7"/>
  <c r="O37" i="7"/>
  <c r="O38" i="7"/>
  <c r="O39" i="7"/>
  <c r="O40" i="7"/>
  <c r="O41" i="7"/>
  <c r="O42" i="7"/>
  <c r="O43" i="7"/>
  <c r="L30" i="7"/>
  <c r="L31" i="7"/>
  <c r="L32" i="7"/>
  <c r="L33" i="7"/>
  <c r="L34" i="7"/>
  <c r="L35" i="7"/>
  <c r="L36" i="7"/>
  <c r="L37" i="7"/>
  <c r="L38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F30" i="7"/>
  <c r="F31" i="7"/>
  <c r="F32" i="7"/>
  <c r="F33" i="7"/>
  <c r="F34" i="7"/>
  <c r="F35" i="7"/>
  <c r="F36" i="7"/>
  <c r="F37" i="7"/>
  <c r="F38" i="7"/>
  <c r="F39" i="7"/>
  <c r="F40" i="7"/>
  <c r="T29" i="21"/>
  <c r="AG28" i="7" s="1"/>
  <c r="S30" i="21"/>
  <c r="P30" i="21"/>
  <c r="M30" i="21"/>
  <c r="J30" i="21"/>
  <c r="G30" i="21"/>
  <c r="S29" i="21"/>
  <c r="P29" i="21"/>
  <c r="M29" i="21"/>
  <c r="J29" i="21"/>
  <c r="G29" i="21"/>
  <c r="S28" i="21"/>
  <c r="P28" i="21"/>
  <c r="M28" i="21"/>
  <c r="J28" i="21"/>
  <c r="G28" i="21"/>
  <c r="S27" i="21"/>
  <c r="P27" i="21"/>
  <c r="M27" i="21"/>
  <c r="J27" i="21"/>
  <c r="G27" i="21"/>
  <c r="T27" i="21" s="1"/>
  <c r="AG26" i="7" s="1"/>
  <c r="S26" i="21"/>
  <c r="P26" i="21"/>
  <c r="M26" i="21"/>
  <c r="J26" i="21"/>
  <c r="G26" i="21"/>
  <c r="S25" i="21"/>
  <c r="P25" i="21"/>
  <c r="M25" i="21"/>
  <c r="J25" i="21"/>
  <c r="G25" i="21"/>
  <c r="S24" i="21"/>
  <c r="P24" i="21"/>
  <c r="M24" i="21"/>
  <c r="J24" i="21"/>
  <c r="G24" i="21"/>
  <c r="S23" i="21"/>
  <c r="P23" i="21"/>
  <c r="M23" i="21"/>
  <c r="J23" i="21"/>
  <c r="G23" i="21"/>
  <c r="T23" i="21" s="1"/>
  <c r="AG22" i="7" s="1"/>
  <c r="S22" i="21"/>
  <c r="P22" i="21"/>
  <c r="M22" i="21"/>
  <c r="J22" i="21"/>
  <c r="G22" i="21"/>
  <c r="S21" i="21"/>
  <c r="P21" i="21"/>
  <c r="M21" i="21"/>
  <c r="J21" i="21"/>
  <c r="G21" i="21"/>
  <c r="S20" i="21"/>
  <c r="P20" i="21"/>
  <c r="M20" i="21"/>
  <c r="J20" i="21"/>
  <c r="G20" i="21"/>
  <c r="S19" i="21"/>
  <c r="P19" i="21"/>
  <c r="M19" i="21"/>
  <c r="J19" i="21"/>
  <c r="G19" i="21"/>
  <c r="T19" i="21" s="1"/>
  <c r="AG18" i="7" s="1"/>
  <c r="S18" i="21"/>
  <c r="P18" i="21"/>
  <c r="M18" i="21"/>
  <c r="J18" i="21"/>
  <c r="G18" i="21"/>
  <c r="S17" i="21"/>
  <c r="P17" i="21"/>
  <c r="M17" i="21"/>
  <c r="J17" i="21"/>
  <c r="G17" i="21"/>
  <c r="S16" i="21"/>
  <c r="P16" i="21"/>
  <c r="M16" i="21"/>
  <c r="J16" i="21"/>
  <c r="G16" i="21"/>
  <c r="S15" i="21"/>
  <c r="P15" i="21"/>
  <c r="M15" i="21"/>
  <c r="J15" i="21"/>
  <c r="G15" i="21"/>
  <c r="T15" i="21" s="1"/>
  <c r="AG14" i="7" s="1"/>
  <c r="S14" i="21"/>
  <c r="P14" i="21"/>
  <c r="M14" i="21"/>
  <c r="J14" i="21"/>
  <c r="G14" i="21"/>
  <c r="S13" i="21"/>
  <c r="P13" i="21"/>
  <c r="M13" i="21"/>
  <c r="T13" i="21" s="1"/>
  <c r="AG12" i="7" s="1"/>
  <c r="J13" i="21"/>
  <c r="G13" i="21"/>
  <c r="S12" i="21"/>
  <c r="P12" i="21"/>
  <c r="M12" i="21"/>
  <c r="J12" i="21"/>
  <c r="G12" i="21"/>
  <c r="S11" i="21"/>
  <c r="P11" i="21"/>
  <c r="M11" i="21"/>
  <c r="J11" i="21"/>
  <c r="G11" i="21"/>
  <c r="T11" i="21" s="1"/>
  <c r="AG10" i="7" s="1"/>
  <c r="S10" i="21"/>
  <c r="P10" i="21"/>
  <c r="M10" i="21"/>
  <c r="J10" i="21"/>
  <c r="G10" i="21"/>
  <c r="S9" i="21"/>
  <c r="P9" i="21"/>
  <c r="M9" i="21"/>
  <c r="J9" i="21"/>
  <c r="G9" i="21"/>
  <c r="S8" i="21"/>
  <c r="P8" i="21"/>
  <c r="M8" i="21"/>
  <c r="J8" i="21"/>
  <c r="G8" i="21"/>
  <c r="S7" i="21"/>
  <c r="P7" i="21"/>
  <c r="M7" i="21"/>
  <c r="J7" i="21"/>
  <c r="G7" i="21"/>
  <c r="T7" i="21" s="1"/>
  <c r="AG6" i="7" s="1"/>
  <c r="S6" i="21"/>
  <c r="P6" i="21"/>
  <c r="M6" i="21"/>
  <c r="J6" i="21"/>
  <c r="G6" i="21"/>
  <c r="S30" i="20"/>
  <c r="P30" i="20"/>
  <c r="M30" i="20"/>
  <c r="J30" i="20"/>
  <c r="G30" i="20"/>
  <c r="S29" i="20"/>
  <c r="P29" i="20"/>
  <c r="M29" i="20"/>
  <c r="J29" i="20"/>
  <c r="G29" i="20"/>
  <c r="T29" i="20" s="1"/>
  <c r="AD28" i="7" s="1"/>
  <c r="S28" i="20"/>
  <c r="P28" i="20"/>
  <c r="M28" i="20"/>
  <c r="J28" i="20"/>
  <c r="G28" i="20"/>
  <c r="T28" i="20" s="1"/>
  <c r="AD27" i="7" s="1"/>
  <c r="S27" i="20"/>
  <c r="P27" i="20"/>
  <c r="M27" i="20"/>
  <c r="J27" i="20"/>
  <c r="G27" i="20"/>
  <c r="S26" i="20"/>
  <c r="P26" i="20"/>
  <c r="M26" i="20"/>
  <c r="J26" i="20"/>
  <c r="G26" i="20"/>
  <c r="S25" i="20"/>
  <c r="P25" i="20"/>
  <c r="M25" i="20"/>
  <c r="J25" i="20"/>
  <c r="G25" i="20"/>
  <c r="T25" i="20" s="1"/>
  <c r="AD24" i="7" s="1"/>
  <c r="S24" i="20"/>
  <c r="P24" i="20"/>
  <c r="M24" i="20"/>
  <c r="J24" i="20"/>
  <c r="G24" i="20"/>
  <c r="T24" i="20" s="1"/>
  <c r="AD23" i="7" s="1"/>
  <c r="S23" i="20"/>
  <c r="P23" i="20"/>
  <c r="M23" i="20"/>
  <c r="J23" i="20"/>
  <c r="G23" i="20"/>
  <c r="S22" i="20"/>
  <c r="P22" i="20"/>
  <c r="M22" i="20"/>
  <c r="J22" i="20"/>
  <c r="G22" i="20"/>
  <c r="S21" i="20"/>
  <c r="P21" i="20"/>
  <c r="T21" i="20" s="1"/>
  <c r="AD20" i="7" s="1"/>
  <c r="M21" i="20"/>
  <c r="J21" i="20"/>
  <c r="G21" i="20"/>
  <c r="S20" i="20"/>
  <c r="P20" i="20"/>
  <c r="M20" i="20"/>
  <c r="J20" i="20"/>
  <c r="G20" i="20"/>
  <c r="T20" i="20" s="1"/>
  <c r="AD19" i="7" s="1"/>
  <c r="S19" i="20"/>
  <c r="P19" i="20"/>
  <c r="M19" i="20"/>
  <c r="J19" i="20"/>
  <c r="G19" i="20"/>
  <c r="S18" i="20"/>
  <c r="P18" i="20"/>
  <c r="M18" i="20"/>
  <c r="J18" i="20"/>
  <c r="G18" i="20"/>
  <c r="S17" i="20"/>
  <c r="P17" i="20"/>
  <c r="M17" i="20"/>
  <c r="J17" i="20"/>
  <c r="G17" i="20"/>
  <c r="T17" i="20" s="1"/>
  <c r="AD16" i="7" s="1"/>
  <c r="S16" i="20"/>
  <c r="P16" i="20"/>
  <c r="M16" i="20"/>
  <c r="J16" i="20"/>
  <c r="G16" i="20"/>
  <c r="T16" i="20" s="1"/>
  <c r="AD15" i="7" s="1"/>
  <c r="S15" i="20"/>
  <c r="P15" i="20"/>
  <c r="M15" i="20"/>
  <c r="J15" i="20"/>
  <c r="G15" i="20"/>
  <c r="S14" i="20"/>
  <c r="P14" i="20"/>
  <c r="M14" i="20"/>
  <c r="J14" i="20"/>
  <c r="G14" i="20"/>
  <c r="S13" i="20"/>
  <c r="P13" i="20"/>
  <c r="M13" i="20"/>
  <c r="J13" i="20"/>
  <c r="G13" i="20"/>
  <c r="T13" i="20" s="1"/>
  <c r="AD12" i="7" s="1"/>
  <c r="S12" i="20"/>
  <c r="P12" i="20"/>
  <c r="M12" i="20"/>
  <c r="J12" i="20"/>
  <c r="G12" i="20"/>
  <c r="T12" i="20" s="1"/>
  <c r="AD11" i="7" s="1"/>
  <c r="S11" i="20"/>
  <c r="P11" i="20"/>
  <c r="M11" i="20"/>
  <c r="J11" i="20"/>
  <c r="G11" i="20"/>
  <c r="S10" i="20"/>
  <c r="P10" i="20"/>
  <c r="M10" i="20"/>
  <c r="J10" i="20"/>
  <c r="G10" i="20"/>
  <c r="S9" i="20"/>
  <c r="P9" i="20"/>
  <c r="M9" i="20"/>
  <c r="J9" i="20"/>
  <c r="G9" i="20"/>
  <c r="T9" i="20" s="1"/>
  <c r="AD8" i="7" s="1"/>
  <c r="S8" i="20"/>
  <c r="P8" i="20"/>
  <c r="M8" i="20"/>
  <c r="J8" i="20"/>
  <c r="G8" i="20"/>
  <c r="T8" i="20" s="1"/>
  <c r="AD7" i="7" s="1"/>
  <c r="S7" i="20"/>
  <c r="P7" i="20"/>
  <c r="M7" i="20"/>
  <c r="J7" i="20"/>
  <c r="G7" i="20"/>
  <c r="S6" i="20"/>
  <c r="P6" i="20"/>
  <c r="M6" i="20"/>
  <c r="J6" i="20"/>
  <c r="G6" i="20"/>
  <c r="S30" i="19"/>
  <c r="P30" i="19"/>
  <c r="M30" i="19"/>
  <c r="J30" i="19"/>
  <c r="G30" i="19"/>
  <c r="S29" i="19"/>
  <c r="P29" i="19"/>
  <c r="M29" i="19"/>
  <c r="J29" i="19"/>
  <c r="G29" i="19"/>
  <c r="T29" i="19" s="1"/>
  <c r="AA28" i="7" s="1"/>
  <c r="S28" i="19"/>
  <c r="P28" i="19"/>
  <c r="M28" i="19"/>
  <c r="J28" i="19"/>
  <c r="G28" i="19"/>
  <c r="S27" i="19"/>
  <c r="P27" i="19"/>
  <c r="M27" i="19"/>
  <c r="J27" i="19"/>
  <c r="G27" i="19"/>
  <c r="S26" i="19"/>
  <c r="P26" i="19"/>
  <c r="M26" i="19"/>
  <c r="J26" i="19"/>
  <c r="G26" i="19"/>
  <c r="S25" i="19"/>
  <c r="P25" i="19"/>
  <c r="M25" i="19"/>
  <c r="J25" i="19"/>
  <c r="G25" i="19"/>
  <c r="T25" i="19" s="1"/>
  <c r="AA24" i="7" s="1"/>
  <c r="S24" i="19"/>
  <c r="P24" i="19"/>
  <c r="M24" i="19"/>
  <c r="J24" i="19"/>
  <c r="G24" i="19"/>
  <c r="S23" i="19"/>
  <c r="P23" i="19"/>
  <c r="M23" i="19"/>
  <c r="J23" i="19"/>
  <c r="G23" i="19"/>
  <c r="S22" i="19"/>
  <c r="P22" i="19"/>
  <c r="M22" i="19"/>
  <c r="J22" i="19"/>
  <c r="G22" i="19"/>
  <c r="S21" i="19"/>
  <c r="P21" i="19"/>
  <c r="M21" i="19"/>
  <c r="J21" i="19"/>
  <c r="G21" i="19"/>
  <c r="T21" i="19" s="1"/>
  <c r="AA20" i="7" s="1"/>
  <c r="S20" i="19"/>
  <c r="P20" i="19"/>
  <c r="M20" i="19"/>
  <c r="J20" i="19"/>
  <c r="G20" i="19"/>
  <c r="S19" i="19"/>
  <c r="P19" i="19"/>
  <c r="M19" i="19"/>
  <c r="J19" i="19"/>
  <c r="G19" i="19"/>
  <c r="S18" i="19"/>
  <c r="P18" i="19"/>
  <c r="M18" i="19"/>
  <c r="J18" i="19"/>
  <c r="G18" i="19"/>
  <c r="S17" i="19"/>
  <c r="P17" i="19"/>
  <c r="M17" i="19"/>
  <c r="J17" i="19"/>
  <c r="G17" i="19"/>
  <c r="T17" i="19" s="1"/>
  <c r="AA16" i="7" s="1"/>
  <c r="S16" i="19"/>
  <c r="P16" i="19"/>
  <c r="M16" i="19"/>
  <c r="J16" i="19"/>
  <c r="G16" i="19"/>
  <c r="S15" i="19"/>
  <c r="P15" i="19"/>
  <c r="M15" i="19"/>
  <c r="J15" i="19"/>
  <c r="G15" i="19"/>
  <c r="S14" i="19"/>
  <c r="P14" i="19"/>
  <c r="M14" i="19"/>
  <c r="J14" i="19"/>
  <c r="G14" i="19"/>
  <c r="S13" i="19"/>
  <c r="P13" i="19"/>
  <c r="M13" i="19"/>
  <c r="J13" i="19"/>
  <c r="G13" i="19"/>
  <c r="T13" i="19" s="1"/>
  <c r="AA12" i="7" s="1"/>
  <c r="S12" i="19"/>
  <c r="P12" i="19"/>
  <c r="M12" i="19"/>
  <c r="J12" i="19"/>
  <c r="G12" i="19"/>
  <c r="S11" i="19"/>
  <c r="P11" i="19"/>
  <c r="M11" i="19"/>
  <c r="J11" i="19"/>
  <c r="G11" i="19"/>
  <c r="S10" i="19"/>
  <c r="P10" i="19"/>
  <c r="M10" i="19"/>
  <c r="J10" i="19"/>
  <c r="G10" i="19"/>
  <c r="S9" i="19"/>
  <c r="P9" i="19"/>
  <c r="M9" i="19"/>
  <c r="J9" i="19"/>
  <c r="G9" i="19"/>
  <c r="T9" i="19" s="1"/>
  <c r="AA8" i="7" s="1"/>
  <c r="S8" i="19"/>
  <c r="P8" i="19"/>
  <c r="M8" i="19"/>
  <c r="J8" i="19"/>
  <c r="G8" i="19"/>
  <c r="S7" i="19"/>
  <c r="P7" i="19"/>
  <c r="M7" i="19"/>
  <c r="J7" i="19"/>
  <c r="G7" i="19"/>
  <c r="S6" i="19"/>
  <c r="P6" i="19"/>
  <c r="M6" i="19"/>
  <c r="J6" i="19"/>
  <c r="G6" i="19"/>
  <c r="S30" i="22"/>
  <c r="P30" i="22"/>
  <c r="M30" i="22"/>
  <c r="J30" i="22"/>
  <c r="G30" i="22"/>
  <c r="T30" i="22" s="1"/>
  <c r="X29" i="7" s="1"/>
  <c r="S29" i="22"/>
  <c r="P29" i="22"/>
  <c r="M29" i="22"/>
  <c r="J29" i="22"/>
  <c r="G29" i="22"/>
  <c r="S28" i="22"/>
  <c r="P28" i="22"/>
  <c r="M28" i="22"/>
  <c r="J28" i="22"/>
  <c r="G28" i="22"/>
  <c r="S27" i="22"/>
  <c r="P27" i="22"/>
  <c r="M27" i="22"/>
  <c r="J27" i="22"/>
  <c r="G27" i="22"/>
  <c r="T27" i="22" s="1"/>
  <c r="X26" i="7" s="1"/>
  <c r="S26" i="22"/>
  <c r="P26" i="22"/>
  <c r="M26" i="22"/>
  <c r="J26" i="22"/>
  <c r="G26" i="22"/>
  <c r="T26" i="22" s="1"/>
  <c r="X25" i="7" s="1"/>
  <c r="S25" i="22"/>
  <c r="P25" i="22"/>
  <c r="M25" i="22"/>
  <c r="J25" i="22"/>
  <c r="G25" i="22"/>
  <c r="S24" i="22"/>
  <c r="P24" i="22"/>
  <c r="M24" i="22"/>
  <c r="J24" i="22"/>
  <c r="G24" i="22"/>
  <c r="S23" i="22"/>
  <c r="P23" i="22"/>
  <c r="M23" i="22"/>
  <c r="J23" i="22"/>
  <c r="G23" i="22"/>
  <c r="T23" i="22" s="1"/>
  <c r="X22" i="7" s="1"/>
  <c r="S22" i="22"/>
  <c r="P22" i="22"/>
  <c r="M22" i="22"/>
  <c r="J22" i="22"/>
  <c r="G22" i="22"/>
  <c r="T22" i="22" s="1"/>
  <c r="X21" i="7" s="1"/>
  <c r="S21" i="22"/>
  <c r="P21" i="22"/>
  <c r="M21" i="22"/>
  <c r="J21" i="22"/>
  <c r="G21" i="22"/>
  <c r="S20" i="22"/>
  <c r="P20" i="22"/>
  <c r="M20" i="22"/>
  <c r="J20" i="22"/>
  <c r="G20" i="22"/>
  <c r="S19" i="22"/>
  <c r="P19" i="22"/>
  <c r="M19" i="22"/>
  <c r="J19" i="22"/>
  <c r="G19" i="22"/>
  <c r="T19" i="22" s="1"/>
  <c r="X18" i="7" s="1"/>
  <c r="S18" i="22"/>
  <c r="P18" i="22"/>
  <c r="M18" i="22"/>
  <c r="J18" i="22"/>
  <c r="T18" i="22" s="1"/>
  <c r="X17" i="7" s="1"/>
  <c r="G18" i="22"/>
  <c r="S17" i="22"/>
  <c r="P17" i="22"/>
  <c r="M17" i="22"/>
  <c r="J17" i="22"/>
  <c r="G17" i="22"/>
  <c r="S16" i="22"/>
  <c r="P16" i="22"/>
  <c r="M16" i="22"/>
  <c r="J16" i="22"/>
  <c r="G16" i="22"/>
  <c r="S15" i="22"/>
  <c r="P15" i="22"/>
  <c r="M15" i="22"/>
  <c r="J15" i="22"/>
  <c r="G15" i="22"/>
  <c r="T15" i="22" s="1"/>
  <c r="X14" i="7" s="1"/>
  <c r="S14" i="22"/>
  <c r="P14" i="22"/>
  <c r="M14" i="22"/>
  <c r="J14" i="22"/>
  <c r="G14" i="22"/>
  <c r="S13" i="22"/>
  <c r="P13" i="22"/>
  <c r="M13" i="22"/>
  <c r="J13" i="22"/>
  <c r="G13" i="22"/>
  <c r="S12" i="22"/>
  <c r="P12" i="22"/>
  <c r="M12" i="22"/>
  <c r="J12" i="22"/>
  <c r="G12" i="22"/>
  <c r="S11" i="22"/>
  <c r="P11" i="22"/>
  <c r="M11" i="22"/>
  <c r="J11" i="22"/>
  <c r="G11" i="22"/>
  <c r="T11" i="22" s="1"/>
  <c r="X10" i="7" s="1"/>
  <c r="S10" i="22"/>
  <c r="P10" i="22"/>
  <c r="M10" i="22"/>
  <c r="J10" i="22"/>
  <c r="G10" i="22"/>
  <c r="S9" i="22"/>
  <c r="P9" i="22"/>
  <c r="M9" i="22"/>
  <c r="J9" i="22"/>
  <c r="G9" i="22"/>
  <c r="S8" i="22"/>
  <c r="P8" i="22"/>
  <c r="M8" i="22"/>
  <c r="J8" i="22"/>
  <c r="G8" i="22"/>
  <c r="S7" i="22"/>
  <c r="P7" i="22"/>
  <c r="M7" i="22"/>
  <c r="J7" i="22"/>
  <c r="G7" i="22"/>
  <c r="T7" i="22" s="1"/>
  <c r="X6" i="7" s="1"/>
  <c r="S6" i="22"/>
  <c r="P6" i="22"/>
  <c r="M6" i="22"/>
  <c r="J6" i="22"/>
  <c r="G6" i="22"/>
  <c r="S30" i="18"/>
  <c r="P30" i="18"/>
  <c r="M30" i="18"/>
  <c r="J30" i="18"/>
  <c r="G30" i="18"/>
  <c r="T30" i="18" s="1"/>
  <c r="U29" i="7" s="1"/>
  <c r="S29" i="18"/>
  <c r="P29" i="18"/>
  <c r="M29" i="18"/>
  <c r="J29" i="18"/>
  <c r="G29" i="18"/>
  <c r="S28" i="18"/>
  <c r="P28" i="18"/>
  <c r="M28" i="18"/>
  <c r="J28" i="18"/>
  <c r="G28" i="18"/>
  <c r="T28" i="18" s="1"/>
  <c r="U27" i="7" s="1"/>
  <c r="S27" i="18"/>
  <c r="P27" i="18"/>
  <c r="M27" i="18"/>
  <c r="J27" i="18"/>
  <c r="G27" i="18"/>
  <c r="S26" i="18"/>
  <c r="P26" i="18"/>
  <c r="M26" i="18"/>
  <c r="T26" i="18" s="1"/>
  <c r="U25" i="7" s="1"/>
  <c r="J26" i="18"/>
  <c r="G26" i="18"/>
  <c r="S25" i="18"/>
  <c r="P25" i="18"/>
  <c r="M25" i="18"/>
  <c r="J25" i="18"/>
  <c r="G25" i="18"/>
  <c r="S24" i="18"/>
  <c r="P24" i="18"/>
  <c r="M24" i="18"/>
  <c r="J24" i="18"/>
  <c r="G24" i="18"/>
  <c r="T24" i="18" s="1"/>
  <c r="U23" i="7" s="1"/>
  <c r="S23" i="18"/>
  <c r="P23" i="18"/>
  <c r="M23" i="18"/>
  <c r="J23" i="18"/>
  <c r="G23" i="18"/>
  <c r="S22" i="18"/>
  <c r="P22" i="18"/>
  <c r="M22" i="18"/>
  <c r="J22" i="18"/>
  <c r="G22" i="18"/>
  <c r="T22" i="18" s="1"/>
  <c r="U21" i="7" s="1"/>
  <c r="S21" i="18"/>
  <c r="P21" i="18"/>
  <c r="M21" i="18"/>
  <c r="J21" i="18"/>
  <c r="G21" i="18"/>
  <c r="S20" i="18"/>
  <c r="P20" i="18"/>
  <c r="M20" i="18"/>
  <c r="J20" i="18"/>
  <c r="G20" i="18"/>
  <c r="T20" i="18" s="1"/>
  <c r="U19" i="7" s="1"/>
  <c r="S19" i="18"/>
  <c r="P19" i="18"/>
  <c r="M19" i="18"/>
  <c r="J19" i="18"/>
  <c r="G19" i="18"/>
  <c r="S18" i="18"/>
  <c r="P18" i="18"/>
  <c r="M18" i="18"/>
  <c r="J18" i="18"/>
  <c r="G18" i="18"/>
  <c r="T18" i="18" s="1"/>
  <c r="U17" i="7" s="1"/>
  <c r="S17" i="18"/>
  <c r="P17" i="18"/>
  <c r="M17" i="18"/>
  <c r="J17" i="18"/>
  <c r="G17" i="18"/>
  <c r="S16" i="18"/>
  <c r="P16" i="18"/>
  <c r="M16" i="18"/>
  <c r="J16" i="18"/>
  <c r="G16" i="18"/>
  <c r="S15" i="18"/>
  <c r="P15" i="18"/>
  <c r="M15" i="18"/>
  <c r="J15" i="18"/>
  <c r="G15" i="18"/>
  <c r="S14" i="18"/>
  <c r="P14" i="18"/>
  <c r="M14" i="18"/>
  <c r="J14" i="18"/>
  <c r="G14" i="18"/>
  <c r="T14" i="18" s="1"/>
  <c r="U13" i="7" s="1"/>
  <c r="S13" i="18"/>
  <c r="P13" i="18"/>
  <c r="M13" i="18"/>
  <c r="J13" i="18"/>
  <c r="G13" i="18"/>
  <c r="S12" i="18"/>
  <c r="P12" i="18"/>
  <c r="M12" i="18"/>
  <c r="J12" i="18"/>
  <c r="G12" i="18"/>
  <c r="T12" i="18" s="1"/>
  <c r="U11" i="7" s="1"/>
  <c r="S11" i="18"/>
  <c r="P11" i="18"/>
  <c r="M11" i="18"/>
  <c r="J11" i="18"/>
  <c r="G11" i="18"/>
  <c r="S10" i="18"/>
  <c r="P10" i="18"/>
  <c r="M10" i="18"/>
  <c r="T10" i="18" s="1"/>
  <c r="U9" i="7" s="1"/>
  <c r="J10" i="18"/>
  <c r="G10" i="18"/>
  <c r="S9" i="18"/>
  <c r="P9" i="18"/>
  <c r="M9" i="18"/>
  <c r="J9" i="18"/>
  <c r="G9" i="18"/>
  <c r="S8" i="18"/>
  <c r="P8" i="18"/>
  <c r="M8" i="18"/>
  <c r="J8" i="18"/>
  <c r="G8" i="18"/>
  <c r="T8" i="18" s="1"/>
  <c r="U7" i="7" s="1"/>
  <c r="S7" i="18"/>
  <c r="P7" i="18"/>
  <c r="M7" i="18"/>
  <c r="J7" i="18"/>
  <c r="G7" i="18"/>
  <c r="S6" i="18"/>
  <c r="P6" i="18"/>
  <c r="M6" i="18"/>
  <c r="J6" i="18"/>
  <c r="G6" i="18"/>
  <c r="S30" i="17"/>
  <c r="P30" i="17"/>
  <c r="M30" i="17"/>
  <c r="J30" i="17"/>
  <c r="G30" i="17"/>
  <c r="T30" i="17" s="1"/>
  <c r="R29" i="7" s="1"/>
  <c r="S29" i="17"/>
  <c r="P29" i="17"/>
  <c r="M29" i="17"/>
  <c r="J29" i="17"/>
  <c r="G29" i="17"/>
  <c r="T29" i="17" s="1"/>
  <c r="R28" i="7" s="1"/>
  <c r="S28" i="17"/>
  <c r="P28" i="17"/>
  <c r="M28" i="17"/>
  <c r="J28" i="17"/>
  <c r="G28" i="17"/>
  <c r="S27" i="17"/>
  <c r="P27" i="17"/>
  <c r="M27" i="17"/>
  <c r="J27" i="17"/>
  <c r="G27" i="17"/>
  <c r="S26" i="17"/>
  <c r="P26" i="17"/>
  <c r="M26" i="17"/>
  <c r="J26" i="17"/>
  <c r="G26" i="17"/>
  <c r="T26" i="17" s="1"/>
  <c r="R25" i="7" s="1"/>
  <c r="S25" i="17"/>
  <c r="P25" i="17"/>
  <c r="M25" i="17"/>
  <c r="J25" i="17"/>
  <c r="G25" i="17"/>
  <c r="T25" i="17" s="1"/>
  <c r="R24" i="7" s="1"/>
  <c r="S24" i="17"/>
  <c r="P24" i="17"/>
  <c r="M24" i="17"/>
  <c r="J24" i="17"/>
  <c r="G24" i="17"/>
  <c r="S23" i="17"/>
  <c r="P23" i="17"/>
  <c r="M23" i="17"/>
  <c r="J23" i="17"/>
  <c r="G23" i="17"/>
  <c r="S22" i="17"/>
  <c r="P22" i="17"/>
  <c r="M22" i="17"/>
  <c r="J22" i="17"/>
  <c r="G22" i="17"/>
  <c r="T22" i="17" s="1"/>
  <c r="R21" i="7" s="1"/>
  <c r="S21" i="17"/>
  <c r="P21" i="17"/>
  <c r="M21" i="17"/>
  <c r="J21" i="17"/>
  <c r="G21" i="17"/>
  <c r="T21" i="17" s="1"/>
  <c r="R20" i="7" s="1"/>
  <c r="S20" i="17"/>
  <c r="P20" i="17"/>
  <c r="M20" i="17"/>
  <c r="J20" i="17"/>
  <c r="G20" i="17"/>
  <c r="S19" i="17"/>
  <c r="P19" i="17"/>
  <c r="M19" i="17"/>
  <c r="J19" i="17"/>
  <c r="G19" i="17"/>
  <c r="S18" i="17"/>
  <c r="P18" i="17"/>
  <c r="T18" i="17" s="1"/>
  <c r="R17" i="7" s="1"/>
  <c r="M18" i="17"/>
  <c r="J18" i="17"/>
  <c r="G18" i="17"/>
  <c r="S17" i="17"/>
  <c r="P17" i="17"/>
  <c r="M17" i="17"/>
  <c r="J17" i="17"/>
  <c r="G17" i="17"/>
  <c r="T17" i="17" s="1"/>
  <c r="R16" i="7" s="1"/>
  <c r="S16" i="17"/>
  <c r="P16" i="17"/>
  <c r="M16" i="17"/>
  <c r="J16" i="17"/>
  <c r="G16" i="17"/>
  <c r="S15" i="17"/>
  <c r="P15" i="17"/>
  <c r="M15" i="17"/>
  <c r="J15" i="17"/>
  <c r="G15" i="17"/>
  <c r="S14" i="17"/>
  <c r="P14" i="17"/>
  <c r="M14" i="17"/>
  <c r="J14" i="17"/>
  <c r="G14" i="17"/>
  <c r="T14" i="17" s="1"/>
  <c r="R13" i="7" s="1"/>
  <c r="S13" i="17"/>
  <c r="P13" i="17"/>
  <c r="M13" i="17"/>
  <c r="J13" i="17"/>
  <c r="G13" i="17"/>
  <c r="T13" i="17" s="1"/>
  <c r="R12" i="7" s="1"/>
  <c r="S12" i="17"/>
  <c r="P12" i="17"/>
  <c r="M12" i="17"/>
  <c r="J12" i="17"/>
  <c r="G12" i="17"/>
  <c r="S11" i="17"/>
  <c r="P11" i="17"/>
  <c r="M11" i="17"/>
  <c r="J11" i="17"/>
  <c r="G11" i="17"/>
  <c r="S10" i="17"/>
  <c r="P10" i="17"/>
  <c r="M10" i="17"/>
  <c r="J10" i="17"/>
  <c r="G10" i="17"/>
  <c r="T10" i="17" s="1"/>
  <c r="R9" i="7" s="1"/>
  <c r="S9" i="17"/>
  <c r="P9" i="17"/>
  <c r="M9" i="17"/>
  <c r="J9" i="17"/>
  <c r="G9" i="17"/>
  <c r="T9" i="17" s="1"/>
  <c r="R8" i="7" s="1"/>
  <c r="S8" i="17"/>
  <c r="P8" i="17"/>
  <c r="M8" i="17"/>
  <c r="J8" i="17"/>
  <c r="G8" i="17"/>
  <c r="S7" i="17"/>
  <c r="P7" i="17"/>
  <c r="M7" i="17"/>
  <c r="J7" i="17"/>
  <c r="G7" i="17"/>
  <c r="S6" i="17"/>
  <c r="P6" i="17"/>
  <c r="M6" i="17"/>
  <c r="J6" i="17"/>
  <c r="G6" i="17"/>
  <c r="S30" i="16"/>
  <c r="P30" i="16"/>
  <c r="M30" i="16"/>
  <c r="J30" i="16"/>
  <c r="G30" i="16"/>
  <c r="T30" i="16" s="1"/>
  <c r="O29" i="7" s="1"/>
  <c r="S29" i="16"/>
  <c r="P29" i="16"/>
  <c r="M29" i="16"/>
  <c r="J29" i="16"/>
  <c r="G29" i="16"/>
  <c r="S28" i="16"/>
  <c r="P28" i="16"/>
  <c r="M28" i="16"/>
  <c r="J28" i="16"/>
  <c r="G28" i="16"/>
  <c r="S27" i="16"/>
  <c r="P27" i="16"/>
  <c r="T27" i="16" s="1"/>
  <c r="O26" i="7" s="1"/>
  <c r="M27" i="16"/>
  <c r="J27" i="16"/>
  <c r="G27" i="16"/>
  <c r="S26" i="16"/>
  <c r="P26" i="16"/>
  <c r="M26" i="16"/>
  <c r="J26" i="16"/>
  <c r="G26" i="16"/>
  <c r="T26" i="16" s="1"/>
  <c r="O25" i="7" s="1"/>
  <c r="S25" i="16"/>
  <c r="P25" i="16"/>
  <c r="M25" i="16"/>
  <c r="J25" i="16"/>
  <c r="G25" i="16"/>
  <c r="S24" i="16"/>
  <c r="P24" i="16"/>
  <c r="M24" i="16"/>
  <c r="J24" i="16"/>
  <c r="G24" i="16"/>
  <c r="S23" i="16"/>
  <c r="P23" i="16"/>
  <c r="M23" i="16"/>
  <c r="J23" i="16"/>
  <c r="G23" i="16"/>
  <c r="T23" i="16" s="1"/>
  <c r="O22" i="7" s="1"/>
  <c r="S22" i="16"/>
  <c r="P22" i="16"/>
  <c r="M22" i="16"/>
  <c r="J22" i="16"/>
  <c r="G22" i="16"/>
  <c r="T22" i="16" s="1"/>
  <c r="O21" i="7" s="1"/>
  <c r="S21" i="16"/>
  <c r="P21" i="16"/>
  <c r="M21" i="16"/>
  <c r="J21" i="16"/>
  <c r="G21" i="16"/>
  <c r="S20" i="16"/>
  <c r="P20" i="16"/>
  <c r="M20" i="16"/>
  <c r="J20" i="16"/>
  <c r="G20" i="16"/>
  <c r="S19" i="16"/>
  <c r="P19" i="16"/>
  <c r="M19" i="16"/>
  <c r="J19" i="16"/>
  <c r="G19" i="16"/>
  <c r="T19" i="16" s="1"/>
  <c r="O18" i="7" s="1"/>
  <c r="S18" i="16"/>
  <c r="P18" i="16"/>
  <c r="M18" i="16"/>
  <c r="J18" i="16"/>
  <c r="G18" i="16"/>
  <c r="T18" i="16" s="1"/>
  <c r="O17" i="7" s="1"/>
  <c r="S17" i="16"/>
  <c r="P17" i="16"/>
  <c r="M17" i="16"/>
  <c r="J17" i="16"/>
  <c r="G17" i="16"/>
  <c r="S16" i="16"/>
  <c r="P16" i="16"/>
  <c r="M16" i="16"/>
  <c r="J16" i="16"/>
  <c r="G16" i="16"/>
  <c r="S15" i="16"/>
  <c r="P15" i="16"/>
  <c r="M15" i="16"/>
  <c r="J15" i="16"/>
  <c r="G15" i="16"/>
  <c r="S14" i="16"/>
  <c r="P14" i="16"/>
  <c r="M14" i="16"/>
  <c r="J14" i="16"/>
  <c r="G14" i="16"/>
  <c r="T14" i="16" s="1"/>
  <c r="O13" i="7" s="1"/>
  <c r="S13" i="16"/>
  <c r="P13" i="16"/>
  <c r="M13" i="16"/>
  <c r="J13" i="16"/>
  <c r="G13" i="16"/>
  <c r="S12" i="16"/>
  <c r="P12" i="16"/>
  <c r="M12" i="16"/>
  <c r="J12" i="16"/>
  <c r="G12" i="16"/>
  <c r="S11" i="16"/>
  <c r="P11" i="16"/>
  <c r="M11" i="16"/>
  <c r="J11" i="16"/>
  <c r="G11" i="16"/>
  <c r="S10" i="16"/>
  <c r="P10" i="16"/>
  <c r="M10" i="16"/>
  <c r="J10" i="16"/>
  <c r="G10" i="16"/>
  <c r="T10" i="16" s="1"/>
  <c r="O9" i="7" s="1"/>
  <c r="S9" i="16"/>
  <c r="P9" i="16"/>
  <c r="M9" i="16"/>
  <c r="J9" i="16"/>
  <c r="G9" i="16"/>
  <c r="S8" i="16"/>
  <c r="P8" i="16"/>
  <c r="M8" i="16"/>
  <c r="J8" i="16"/>
  <c r="G8" i="16"/>
  <c r="S7" i="16"/>
  <c r="P7" i="16"/>
  <c r="M7" i="16"/>
  <c r="J7" i="16"/>
  <c r="G7" i="16"/>
  <c r="S6" i="16"/>
  <c r="P6" i="16"/>
  <c r="M6" i="16"/>
  <c r="J6" i="16"/>
  <c r="G6" i="16"/>
  <c r="T6" i="16" s="1"/>
  <c r="O5" i="7" s="1"/>
  <c r="S30" i="15"/>
  <c r="P30" i="15"/>
  <c r="M30" i="15"/>
  <c r="J30" i="15"/>
  <c r="G30" i="15"/>
  <c r="S29" i="15"/>
  <c r="P29" i="15"/>
  <c r="M29" i="15"/>
  <c r="J29" i="15"/>
  <c r="G29" i="15"/>
  <c r="S28" i="15"/>
  <c r="P28" i="15"/>
  <c r="M28" i="15"/>
  <c r="J28" i="15"/>
  <c r="G28" i="15"/>
  <c r="S27" i="15"/>
  <c r="P27" i="15"/>
  <c r="M27" i="15"/>
  <c r="J27" i="15"/>
  <c r="G27" i="15"/>
  <c r="T27" i="15" s="1"/>
  <c r="L26" i="7" s="1"/>
  <c r="S26" i="15"/>
  <c r="P26" i="15"/>
  <c r="M26" i="15"/>
  <c r="J26" i="15"/>
  <c r="G26" i="15"/>
  <c r="S25" i="15"/>
  <c r="P25" i="15"/>
  <c r="M25" i="15"/>
  <c r="J25" i="15"/>
  <c r="G25" i="15"/>
  <c r="S24" i="15"/>
  <c r="P24" i="15"/>
  <c r="M24" i="15"/>
  <c r="J24" i="15"/>
  <c r="G24" i="15"/>
  <c r="S23" i="15"/>
  <c r="P23" i="15"/>
  <c r="M23" i="15"/>
  <c r="J23" i="15"/>
  <c r="G23" i="15"/>
  <c r="T23" i="15" s="1"/>
  <c r="L22" i="7" s="1"/>
  <c r="S22" i="15"/>
  <c r="P22" i="15"/>
  <c r="M22" i="15"/>
  <c r="J22" i="15"/>
  <c r="G22" i="15"/>
  <c r="S21" i="15"/>
  <c r="P21" i="15"/>
  <c r="M21" i="15"/>
  <c r="J21" i="15"/>
  <c r="G21" i="15"/>
  <c r="S20" i="15"/>
  <c r="P20" i="15"/>
  <c r="M20" i="15"/>
  <c r="J20" i="15"/>
  <c r="G20" i="15"/>
  <c r="S19" i="15"/>
  <c r="P19" i="15"/>
  <c r="M19" i="15"/>
  <c r="J19" i="15"/>
  <c r="G19" i="15"/>
  <c r="T19" i="15" s="1"/>
  <c r="L18" i="7" s="1"/>
  <c r="S18" i="15"/>
  <c r="P18" i="15"/>
  <c r="M18" i="15"/>
  <c r="J18" i="15"/>
  <c r="G18" i="15"/>
  <c r="S17" i="15"/>
  <c r="P17" i="15"/>
  <c r="M17" i="15"/>
  <c r="J17" i="15"/>
  <c r="G17" i="15"/>
  <c r="S16" i="15"/>
  <c r="P16" i="15"/>
  <c r="M16" i="15"/>
  <c r="J16" i="15"/>
  <c r="G16" i="15"/>
  <c r="S15" i="15"/>
  <c r="P15" i="15"/>
  <c r="M15" i="15"/>
  <c r="J15" i="15"/>
  <c r="G15" i="15"/>
  <c r="T15" i="15" s="1"/>
  <c r="L14" i="7" s="1"/>
  <c r="S14" i="15"/>
  <c r="P14" i="15"/>
  <c r="M14" i="15"/>
  <c r="J14" i="15"/>
  <c r="G14" i="15"/>
  <c r="S13" i="15"/>
  <c r="P13" i="15"/>
  <c r="M13" i="15"/>
  <c r="J13" i="15"/>
  <c r="G13" i="15"/>
  <c r="S12" i="15"/>
  <c r="P12" i="15"/>
  <c r="M12" i="15"/>
  <c r="J12" i="15"/>
  <c r="G12" i="15"/>
  <c r="S11" i="15"/>
  <c r="P11" i="15"/>
  <c r="M11" i="15"/>
  <c r="J11" i="15"/>
  <c r="G11" i="15"/>
  <c r="T11" i="15" s="1"/>
  <c r="L10" i="7" s="1"/>
  <c r="S10" i="15"/>
  <c r="P10" i="15"/>
  <c r="M10" i="15"/>
  <c r="J10" i="15"/>
  <c r="G10" i="15"/>
  <c r="S9" i="15"/>
  <c r="P9" i="15"/>
  <c r="M9" i="15"/>
  <c r="J9" i="15"/>
  <c r="G9" i="15"/>
  <c r="S8" i="15"/>
  <c r="P8" i="15"/>
  <c r="M8" i="15"/>
  <c r="J8" i="15"/>
  <c r="G8" i="15"/>
  <c r="S7" i="15"/>
  <c r="P7" i="15"/>
  <c r="M7" i="15"/>
  <c r="J7" i="15"/>
  <c r="G7" i="15"/>
  <c r="T7" i="15" s="1"/>
  <c r="L6" i="7" s="1"/>
  <c r="S6" i="15"/>
  <c r="P6" i="15"/>
  <c r="M6" i="15"/>
  <c r="J6" i="15"/>
  <c r="G6" i="15"/>
  <c r="S30" i="14"/>
  <c r="P30" i="14"/>
  <c r="M30" i="14"/>
  <c r="J30" i="14"/>
  <c r="G30" i="14"/>
  <c r="S29" i="14"/>
  <c r="P29" i="14"/>
  <c r="M29" i="14"/>
  <c r="J29" i="14"/>
  <c r="G29" i="14"/>
  <c r="S28" i="14"/>
  <c r="P28" i="14"/>
  <c r="M28" i="14"/>
  <c r="J28" i="14"/>
  <c r="G28" i="14"/>
  <c r="T28" i="14" s="1"/>
  <c r="I27" i="7" s="1"/>
  <c r="S27" i="14"/>
  <c r="P27" i="14"/>
  <c r="M27" i="14"/>
  <c r="J27" i="14"/>
  <c r="G27" i="14"/>
  <c r="T27" i="14" s="1"/>
  <c r="I26" i="7" s="1"/>
  <c r="S26" i="14"/>
  <c r="P26" i="14"/>
  <c r="M26" i="14"/>
  <c r="J26" i="14"/>
  <c r="G26" i="14"/>
  <c r="S25" i="14"/>
  <c r="P25" i="14"/>
  <c r="M25" i="14"/>
  <c r="J25" i="14"/>
  <c r="G25" i="14"/>
  <c r="S24" i="14"/>
  <c r="P24" i="14"/>
  <c r="M24" i="14"/>
  <c r="J24" i="14"/>
  <c r="G24" i="14"/>
  <c r="T24" i="14" s="1"/>
  <c r="I23" i="7" s="1"/>
  <c r="S23" i="14"/>
  <c r="P23" i="14"/>
  <c r="M23" i="14"/>
  <c r="J23" i="14"/>
  <c r="G23" i="14"/>
  <c r="T23" i="14" s="1"/>
  <c r="I22" i="7" s="1"/>
  <c r="S22" i="14"/>
  <c r="P22" i="14"/>
  <c r="M22" i="14"/>
  <c r="J22" i="14"/>
  <c r="G22" i="14"/>
  <c r="S21" i="14"/>
  <c r="P21" i="14"/>
  <c r="M21" i="14"/>
  <c r="J21" i="14"/>
  <c r="G21" i="14"/>
  <c r="S20" i="14"/>
  <c r="P20" i="14"/>
  <c r="M20" i="14"/>
  <c r="J20" i="14"/>
  <c r="G20" i="14"/>
  <c r="T20" i="14" s="1"/>
  <c r="I19" i="7" s="1"/>
  <c r="S19" i="14"/>
  <c r="P19" i="14"/>
  <c r="M19" i="14"/>
  <c r="J19" i="14"/>
  <c r="G19" i="14"/>
  <c r="T19" i="14" s="1"/>
  <c r="I18" i="7" s="1"/>
  <c r="S18" i="14"/>
  <c r="P18" i="14"/>
  <c r="M18" i="14"/>
  <c r="J18" i="14"/>
  <c r="G18" i="14"/>
  <c r="S17" i="14"/>
  <c r="P17" i="14"/>
  <c r="M17" i="14"/>
  <c r="J17" i="14"/>
  <c r="G17" i="14"/>
  <c r="S16" i="14"/>
  <c r="P16" i="14"/>
  <c r="M16" i="14"/>
  <c r="J16" i="14"/>
  <c r="G16" i="14"/>
  <c r="T16" i="14" s="1"/>
  <c r="I15" i="7" s="1"/>
  <c r="S15" i="14"/>
  <c r="P15" i="14"/>
  <c r="M15" i="14"/>
  <c r="J15" i="14"/>
  <c r="G15" i="14"/>
  <c r="T15" i="14" s="1"/>
  <c r="I14" i="7" s="1"/>
  <c r="S14" i="14"/>
  <c r="P14" i="14"/>
  <c r="M14" i="14"/>
  <c r="J14" i="14"/>
  <c r="G14" i="14"/>
  <c r="S13" i="14"/>
  <c r="P13" i="14"/>
  <c r="M13" i="14"/>
  <c r="J13" i="14"/>
  <c r="G13" i="14"/>
  <c r="S12" i="14"/>
  <c r="P12" i="14"/>
  <c r="M12" i="14"/>
  <c r="J12" i="14"/>
  <c r="G12" i="14"/>
  <c r="T12" i="14" s="1"/>
  <c r="I11" i="7" s="1"/>
  <c r="S11" i="14"/>
  <c r="P11" i="14"/>
  <c r="M11" i="14"/>
  <c r="J11" i="14"/>
  <c r="G11" i="14"/>
  <c r="T11" i="14" s="1"/>
  <c r="I10" i="7" s="1"/>
  <c r="S10" i="14"/>
  <c r="P10" i="14"/>
  <c r="M10" i="14"/>
  <c r="J10" i="14"/>
  <c r="G10" i="14"/>
  <c r="S9" i="14"/>
  <c r="P9" i="14"/>
  <c r="M9" i="14"/>
  <c r="J9" i="14"/>
  <c r="G9" i="14"/>
  <c r="S8" i="14"/>
  <c r="P8" i="14"/>
  <c r="M8" i="14"/>
  <c r="J8" i="14"/>
  <c r="G8" i="14"/>
  <c r="T8" i="14" s="1"/>
  <c r="I7" i="7" s="1"/>
  <c r="S7" i="14"/>
  <c r="P7" i="14"/>
  <c r="M7" i="14"/>
  <c r="J7" i="14"/>
  <c r="G7" i="14"/>
  <c r="T7" i="14" s="1"/>
  <c r="I6" i="7" s="1"/>
  <c r="S6" i="14"/>
  <c r="P6" i="14"/>
  <c r="M6" i="14"/>
  <c r="J6" i="14"/>
  <c r="G6" i="14"/>
  <c r="S30" i="13"/>
  <c r="P30" i="13"/>
  <c r="M30" i="13"/>
  <c r="J30" i="13"/>
  <c r="G30" i="13"/>
  <c r="S29" i="13"/>
  <c r="P29" i="13"/>
  <c r="M29" i="13"/>
  <c r="J29" i="13"/>
  <c r="G29" i="13"/>
  <c r="T29" i="13" s="1"/>
  <c r="F28" i="7" s="1"/>
  <c r="S28" i="13"/>
  <c r="P28" i="13"/>
  <c r="M28" i="13"/>
  <c r="J28" i="13"/>
  <c r="G28" i="13"/>
  <c r="S27" i="13"/>
  <c r="P27" i="13"/>
  <c r="M27" i="13"/>
  <c r="J27" i="13"/>
  <c r="G27" i="13"/>
  <c r="T27" i="13" s="1"/>
  <c r="F26" i="7" s="1"/>
  <c r="S26" i="13"/>
  <c r="P26" i="13"/>
  <c r="M26" i="13"/>
  <c r="J26" i="13"/>
  <c r="G26" i="13"/>
  <c r="S25" i="13"/>
  <c r="P25" i="13"/>
  <c r="M25" i="13"/>
  <c r="J25" i="13"/>
  <c r="G25" i="13"/>
  <c r="T25" i="13" s="1"/>
  <c r="F24" i="7" s="1"/>
  <c r="S24" i="13"/>
  <c r="P24" i="13"/>
  <c r="M24" i="13"/>
  <c r="J24" i="13"/>
  <c r="G24" i="13"/>
  <c r="S23" i="13"/>
  <c r="P23" i="13"/>
  <c r="M23" i="13"/>
  <c r="J23" i="13"/>
  <c r="G23" i="13"/>
  <c r="T23" i="13" s="1"/>
  <c r="F22" i="7" s="1"/>
  <c r="S22" i="13"/>
  <c r="P22" i="13"/>
  <c r="M22" i="13"/>
  <c r="J22" i="13"/>
  <c r="G22" i="13"/>
  <c r="S21" i="13"/>
  <c r="P21" i="13"/>
  <c r="M21" i="13"/>
  <c r="J21" i="13"/>
  <c r="G21" i="13"/>
  <c r="T21" i="13" s="1"/>
  <c r="F20" i="7" s="1"/>
  <c r="S20" i="13"/>
  <c r="P20" i="13"/>
  <c r="M20" i="13"/>
  <c r="J20" i="13"/>
  <c r="G20" i="13"/>
  <c r="S19" i="13"/>
  <c r="P19" i="13"/>
  <c r="M19" i="13"/>
  <c r="J19" i="13"/>
  <c r="T19" i="13" s="1"/>
  <c r="F18" i="7" s="1"/>
  <c r="G19" i="13"/>
  <c r="S18" i="13"/>
  <c r="P18" i="13"/>
  <c r="M18" i="13"/>
  <c r="J18" i="13"/>
  <c r="G18" i="13"/>
  <c r="S17" i="13"/>
  <c r="P17" i="13"/>
  <c r="M17" i="13"/>
  <c r="J17" i="13"/>
  <c r="G17" i="13"/>
  <c r="T17" i="13" s="1"/>
  <c r="F16" i="7" s="1"/>
  <c r="S16" i="13"/>
  <c r="P16" i="13"/>
  <c r="M16" i="13"/>
  <c r="J16" i="13"/>
  <c r="G16" i="13"/>
  <c r="S15" i="13"/>
  <c r="P15" i="13"/>
  <c r="M15" i="13"/>
  <c r="J15" i="13"/>
  <c r="G15" i="13"/>
  <c r="T15" i="13" s="1"/>
  <c r="F14" i="7" s="1"/>
  <c r="S14" i="13"/>
  <c r="P14" i="13"/>
  <c r="M14" i="13"/>
  <c r="J14" i="13"/>
  <c r="G14" i="13"/>
  <c r="S13" i="13"/>
  <c r="P13" i="13"/>
  <c r="M13" i="13"/>
  <c r="J13" i="13"/>
  <c r="G13" i="13"/>
  <c r="T13" i="13" s="1"/>
  <c r="F12" i="7" s="1"/>
  <c r="S12" i="13"/>
  <c r="P12" i="13"/>
  <c r="M12" i="13"/>
  <c r="J12" i="13"/>
  <c r="G12" i="13"/>
  <c r="S11" i="13"/>
  <c r="P11" i="13"/>
  <c r="M11" i="13"/>
  <c r="J11" i="13"/>
  <c r="G11" i="13"/>
  <c r="T11" i="13" s="1"/>
  <c r="F10" i="7" s="1"/>
  <c r="S10" i="13"/>
  <c r="P10" i="13"/>
  <c r="M10" i="13"/>
  <c r="J10" i="13"/>
  <c r="G10" i="13"/>
  <c r="S9" i="13"/>
  <c r="P9" i="13"/>
  <c r="M9" i="13"/>
  <c r="J9" i="13"/>
  <c r="G9" i="13"/>
  <c r="T9" i="13" s="1"/>
  <c r="F8" i="7" s="1"/>
  <c r="S8" i="13"/>
  <c r="P8" i="13"/>
  <c r="M8" i="13"/>
  <c r="J8" i="13"/>
  <c r="G8" i="13"/>
  <c r="S7" i="13"/>
  <c r="P7" i="13"/>
  <c r="M7" i="13"/>
  <c r="J7" i="13"/>
  <c r="G7" i="13"/>
  <c r="T7" i="13" s="1"/>
  <c r="F6" i="7" s="1"/>
  <c r="S6" i="13"/>
  <c r="P6" i="13"/>
  <c r="M6" i="13"/>
  <c r="J6" i="13"/>
  <c r="G6" i="13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G7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J6" i="5"/>
  <c r="G6" i="5"/>
  <c r="T16" i="18" l="1"/>
  <c r="U15" i="7" s="1"/>
  <c r="T10" i="13"/>
  <c r="F9" i="7" s="1"/>
  <c r="T14" i="13"/>
  <c r="F13" i="7" s="1"/>
  <c r="T22" i="13"/>
  <c r="F21" i="7" s="1"/>
  <c r="T26" i="13"/>
  <c r="F25" i="7" s="1"/>
  <c r="T30" i="13"/>
  <c r="F29" i="7" s="1"/>
  <c r="T9" i="14"/>
  <c r="I8" i="7" s="1"/>
  <c r="T13" i="14"/>
  <c r="I12" i="7" s="1"/>
  <c r="T17" i="14"/>
  <c r="I16" i="7" s="1"/>
  <c r="T21" i="14"/>
  <c r="I20" i="7" s="1"/>
  <c r="T25" i="14"/>
  <c r="I24" i="7" s="1"/>
  <c r="T29" i="14"/>
  <c r="I28" i="7" s="1"/>
  <c r="T8" i="15"/>
  <c r="L7" i="7" s="1"/>
  <c r="T12" i="15"/>
  <c r="L11" i="7" s="1"/>
  <c r="T16" i="15"/>
  <c r="L15" i="7" s="1"/>
  <c r="T20" i="15"/>
  <c r="L19" i="7" s="1"/>
  <c r="T24" i="15"/>
  <c r="L23" i="7" s="1"/>
  <c r="T28" i="15"/>
  <c r="L27" i="7" s="1"/>
  <c r="T7" i="16"/>
  <c r="O6" i="7" s="1"/>
  <c r="T11" i="16"/>
  <c r="O10" i="7" s="1"/>
  <c r="T15" i="16"/>
  <c r="O14" i="7" s="1"/>
  <c r="T6" i="17"/>
  <c r="R5" i="7" s="1"/>
  <c r="T9" i="18"/>
  <c r="U8" i="7" s="1"/>
  <c r="T13" i="18"/>
  <c r="U12" i="7" s="1"/>
  <c r="T17" i="18"/>
  <c r="U16" i="7" s="1"/>
  <c r="T21" i="18"/>
  <c r="U20" i="7" s="1"/>
  <c r="T25" i="18"/>
  <c r="U24" i="7" s="1"/>
  <c r="T29" i="18"/>
  <c r="U28" i="7" s="1"/>
  <c r="T8" i="22"/>
  <c r="X7" i="7" s="1"/>
  <c r="T12" i="22"/>
  <c r="X11" i="7" s="1"/>
  <c r="T16" i="22"/>
  <c r="X15" i="7" s="1"/>
  <c r="T20" i="22"/>
  <c r="X19" i="7" s="1"/>
  <c r="T24" i="22"/>
  <c r="X23" i="7" s="1"/>
  <c r="T28" i="22"/>
  <c r="X27" i="7" s="1"/>
  <c r="T7" i="19"/>
  <c r="AA6" i="7" s="1"/>
  <c r="T11" i="19"/>
  <c r="AA10" i="7" s="1"/>
  <c r="T15" i="19"/>
  <c r="AA14" i="7" s="1"/>
  <c r="T19" i="19"/>
  <c r="AA18" i="7" s="1"/>
  <c r="T23" i="19"/>
  <c r="AA22" i="7" s="1"/>
  <c r="T9" i="21"/>
  <c r="AG8" i="7" s="1"/>
  <c r="T17" i="21"/>
  <c r="AG16" i="7" s="1"/>
  <c r="T21" i="21"/>
  <c r="AG20" i="7" s="1"/>
  <c r="T25" i="21"/>
  <c r="AG24" i="7" s="1"/>
  <c r="T18" i="13"/>
  <c r="F17" i="7" s="1"/>
  <c r="T10" i="14"/>
  <c r="I9" i="7" s="1"/>
  <c r="T14" i="14"/>
  <c r="I13" i="7" s="1"/>
  <c r="T18" i="14"/>
  <c r="I17" i="7" s="1"/>
  <c r="T22" i="14"/>
  <c r="I21" i="7" s="1"/>
  <c r="T26" i="14"/>
  <c r="I25" i="7" s="1"/>
  <c r="T30" i="14"/>
  <c r="I29" i="7" s="1"/>
  <c r="T9" i="15"/>
  <c r="L8" i="7" s="1"/>
  <c r="T13" i="15"/>
  <c r="L12" i="7" s="1"/>
  <c r="T17" i="15"/>
  <c r="L16" i="7" s="1"/>
  <c r="T21" i="15"/>
  <c r="L20" i="7" s="1"/>
  <c r="T25" i="15"/>
  <c r="L24" i="7" s="1"/>
  <c r="T29" i="15"/>
  <c r="L28" i="7" s="1"/>
  <c r="T8" i="16"/>
  <c r="O7" i="7" s="1"/>
  <c r="T12" i="16"/>
  <c r="O11" i="7" s="1"/>
  <c r="T16" i="16"/>
  <c r="O15" i="7" s="1"/>
  <c r="T20" i="16"/>
  <c r="O19" i="7" s="1"/>
  <c r="T24" i="16"/>
  <c r="O23" i="7" s="1"/>
  <c r="T28" i="16"/>
  <c r="O27" i="7" s="1"/>
  <c r="T7" i="17"/>
  <c r="R6" i="7" s="1"/>
  <c r="T11" i="17"/>
  <c r="R10" i="7" s="1"/>
  <c r="T15" i="17"/>
  <c r="R14" i="7" s="1"/>
  <c r="T19" i="17"/>
  <c r="R18" i="7" s="1"/>
  <c r="T23" i="17"/>
  <c r="R22" i="7" s="1"/>
  <c r="T27" i="17"/>
  <c r="R26" i="7" s="1"/>
  <c r="T9" i="22"/>
  <c r="X8" i="7" s="1"/>
  <c r="T13" i="22"/>
  <c r="X12" i="7" s="1"/>
  <c r="T17" i="22"/>
  <c r="X16" i="7" s="1"/>
  <c r="T21" i="22"/>
  <c r="X20" i="7" s="1"/>
  <c r="T25" i="22"/>
  <c r="X24" i="7" s="1"/>
  <c r="T29" i="22"/>
  <c r="X28" i="7" s="1"/>
  <c r="T8" i="13"/>
  <c r="F7" i="7" s="1"/>
  <c r="T12" i="13"/>
  <c r="F11" i="7" s="1"/>
  <c r="T16" i="13"/>
  <c r="F15" i="7" s="1"/>
  <c r="T20" i="13"/>
  <c r="F19" i="7" s="1"/>
  <c r="T24" i="13"/>
  <c r="F23" i="7" s="1"/>
  <c r="T28" i="13"/>
  <c r="F27" i="7" s="1"/>
  <c r="T6" i="14"/>
  <c r="I5" i="7" s="1"/>
  <c r="T6" i="15"/>
  <c r="L5" i="7" s="1"/>
  <c r="T10" i="15"/>
  <c r="L9" i="7" s="1"/>
  <c r="T14" i="15"/>
  <c r="L13" i="7" s="1"/>
  <c r="T18" i="15"/>
  <c r="L17" i="7" s="1"/>
  <c r="T22" i="15"/>
  <c r="L21" i="7" s="1"/>
  <c r="T26" i="15"/>
  <c r="L25" i="7" s="1"/>
  <c r="T30" i="15"/>
  <c r="L29" i="7" s="1"/>
  <c r="T9" i="16"/>
  <c r="O8" i="7" s="1"/>
  <c r="T13" i="16"/>
  <c r="O12" i="7" s="1"/>
  <c r="T17" i="16"/>
  <c r="O16" i="7" s="1"/>
  <c r="T21" i="16"/>
  <c r="O20" i="7" s="1"/>
  <c r="T25" i="16"/>
  <c r="O24" i="7" s="1"/>
  <c r="T29" i="16"/>
  <c r="O28" i="7" s="1"/>
  <c r="T8" i="17"/>
  <c r="R7" i="7" s="1"/>
  <c r="T12" i="17"/>
  <c r="R11" i="7" s="1"/>
  <c r="T16" i="17"/>
  <c r="R15" i="7" s="1"/>
  <c r="T20" i="17"/>
  <c r="R19" i="7" s="1"/>
  <c r="T24" i="17"/>
  <c r="R23" i="7" s="1"/>
  <c r="T28" i="17"/>
  <c r="R27" i="7" s="1"/>
  <c r="T6" i="18"/>
  <c r="U5" i="7" s="1"/>
  <c r="T7" i="18"/>
  <c r="U6" i="7" s="1"/>
  <c r="T11" i="18"/>
  <c r="U10" i="7" s="1"/>
  <c r="T15" i="18"/>
  <c r="U14" i="7" s="1"/>
  <c r="T19" i="18"/>
  <c r="U18" i="7" s="1"/>
  <c r="T23" i="18"/>
  <c r="U22" i="7" s="1"/>
  <c r="T27" i="18"/>
  <c r="U26" i="7" s="1"/>
  <c r="T6" i="22"/>
  <c r="X5" i="7" s="1"/>
  <c r="T10" i="22"/>
  <c r="X9" i="7" s="1"/>
  <c r="T14" i="22"/>
  <c r="X13" i="7" s="1"/>
  <c r="T6" i="19"/>
  <c r="AA5" i="7" s="1"/>
  <c r="T10" i="19"/>
  <c r="AA9" i="7" s="1"/>
  <c r="T14" i="19"/>
  <c r="AA13" i="7" s="1"/>
  <c r="T18" i="19"/>
  <c r="AA17" i="7" s="1"/>
  <c r="T22" i="19"/>
  <c r="AA21" i="7" s="1"/>
  <c r="T26" i="19"/>
  <c r="AA25" i="7" s="1"/>
  <c r="T30" i="19"/>
  <c r="AA29" i="7" s="1"/>
  <c r="T8" i="21"/>
  <c r="AG7" i="7" s="1"/>
  <c r="T12" i="21"/>
  <c r="AG11" i="7" s="1"/>
  <c r="T16" i="21"/>
  <c r="AG15" i="7" s="1"/>
  <c r="T20" i="21"/>
  <c r="AG19" i="7" s="1"/>
  <c r="T24" i="21"/>
  <c r="AG23" i="7" s="1"/>
  <c r="T28" i="21"/>
  <c r="AG27" i="7" s="1"/>
  <c r="T27" i="19"/>
  <c r="AA26" i="7" s="1"/>
  <c r="T10" i="20"/>
  <c r="AD9" i="7" s="1"/>
  <c r="T14" i="20"/>
  <c r="AD13" i="7" s="1"/>
  <c r="T18" i="20"/>
  <c r="AD17" i="7" s="1"/>
  <c r="T22" i="20"/>
  <c r="AD21" i="7" s="1"/>
  <c r="T26" i="20"/>
  <c r="AD25" i="7" s="1"/>
  <c r="T30" i="20"/>
  <c r="AD29" i="7" s="1"/>
  <c r="T8" i="19"/>
  <c r="AA7" i="7" s="1"/>
  <c r="T12" i="19"/>
  <c r="AA11" i="7" s="1"/>
  <c r="T16" i="19"/>
  <c r="AA15" i="7" s="1"/>
  <c r="T20" i="19"/>
  <c r="AA19" i="7" s="1"/>
  <c r="T24" i="19"/>
  <c r="AA23" i="7" s="1"/>
  <c r="T28" i="19"/>
  <c r="AA27" i="7" s="1"/>
  <c r="T6" i="20"/>
  <c r="AD5" i="7" s="1"/>
  <c r="T7" i="20"/>
  <c r="AD6" i="7" s="1"/>
  <c r="T11" i="20"/>
  <c r="AD10" i="7" s="1"/>
  <c r="T15" i="20"/>
  <c r="AD14" i="7" s="1"/>
  <c r="T19" i="20"/>
  <c r="AD18" i="7" s="1"/>
  <c r="T23" i="20"/>
  <c r="AD22" i="7" s="1"/>
  <c r="T27" i="20"/>
  <c r="AD26" i="7" s="1"/>
  <c r="T6" i="21"/>
  <c r="AG5" i="7" s="1"/>
  <c r="T10" i="21"/>
  <c r="AG9" i="7" s="1"/>
  <c r="T14" i="21"/>
  <c r="AG13" i="7" s="1"/>
  <c r="T18" i="21"/>
  <c r="AG17" i="7" s="1"/>
  <c r="T22" i="21"/>
  <c r="AG21" i="7" s="1"/>
  <c r="T26" i="21"/>
  <c r="AG25" i="7" s="1"/>
  <c r="T30" i="21"/>
  <c r="AG29" i="7" s="1"/>
  <c r="T6" i="13"/>
  <c r="F5" i="7" s="1"/>
  <c r="S6" i="8" l="1"/>
  <c r="E17" i="11"/>
  <c r="E16" i="11"/>
  <c r="E15" i="11"/>
  <c r="E14" i="11"/>
  <c r="E13" i="11"/>
  <c r="F47" i="11"/>
  <c r="F42" i="11"/>
  <c r="N43" i="8"/>
  <c r="N44" i="8"/>
  <c r="L39" i="8"/>
  <c r="L40" i="8"/>
  <c r="L41" i="8"/>
  <c r="L42" i="8"/>
  <c r="L43" i="8"/>
  <c r="I41" i="8"/>
  <c r="I42" i="8"/>
  <c r="I43" i="8"/>
  <c r="G37" i="8"/>
  <c r="G38" i="8"/>
  <c r="F38" i="8"/>
  <c r="F39" i="8"/>
  <c r="F40" i="8"/>
  <c r="F41" i="8"/>
  <c r="F42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AI41" i="7"/>
  <c r="N42" i="8" s="1"/>
  <c r="AC42" i="7"/>
  <c r="K43" i="8" s="1"/>
  <c r="Z44" i="7"/>
  <c r="T43" i="7"/>
  <c r="K44" i="7"/>
  <c r="K45" i="7"/>
  <c r="K46" i="7"/>
  <c r="AE42" i="7"/>
  <c r="AE43" i="7"/>
  <c r="AE44" i="7"/>
  <c r="AE45" i="7"/>
  <c r="AE46" i="7"/>
  <c r="AE47" i="7"/>
  <c r="AB42" i="7"/>
  <c r="AB43" i="7"/>
  <c r="AC43" i="7" s="1"/>
  <c r="AB44" i="7"/>
  <c r="AB45" i="7"/>
  <c r="AB46" i="7"/>
  <c r="AB47" i="7"/>
  <c r="AB48" i="7"/>
  <c r="AB49" i="7"/>
  <c r="AA44" i="7"/>
  <c r="AC44" i="7" s="1"/>
  <c r="AA45" i="7"/>
  <c r="AA46" i="7"/>
  <c r="AA47" i="7"/>
  <c r="Y42" i="7"/>
  <c r="Y43" i="7"/>
  <c r="Z43" i="7" s="1"/>
  <c r="Y44" i="7"/>
  <c r="Y45" i="7"/>
  <c r="Y46" i="7"/>
  <c r="Y47" i="7"/>
  <c r="Y48" i="7"/>
  <c r="Y49" i="7"/>
  <c r="Z42" i="7"/>
  <c r="Z45" i="7"/>
  <c r="Z46" i="7"/>
  <c r="X47" i="7"/>
  <c r="X48" i="7"/>
  <c r="Z48" i="7" s="1"/>
  <c r="X49" i="7"/>
  <c r="V42" i="7"/>
  <c r="V43" i="7"/>
  <c r="V44" i="7"/>
  <c r="V45" i="7"/>
  <c r="V46" i="7"/>
  <c r="V47" i="7"/>
  <c r="S42" i="7"/>
  <c r="S43" i="7"/>
  <c r="S44" i="7"/>
  <c r="T44" i="7" s="1"/>
  <c r="S45" i="7"/>
  <c r="T45" i="7" s="1"/>
  <c r="S46" i="7"/>
  <c r="T46" i="7" s="1"/>
  <c r="S47" i="7"/>
  <c r="T47" i="7" s="1"/>
  <c r="S48" i="7"/>
  <c r="S49" i="7"/>
  <c r="S50" i="7"/>
  <c r="S51" i="7"/>
  <c r="R40" i="7"/>
  <c r="R41" i="7"/>
  <c r="R42" i="7"/>
  <c r="R43" i="7"/>
  <c r="P42" i="7"/>
  <c r="P43" i="7"/>
  <c r="M42" i="7"/>
  <c r="M43" i="7"/>
  <c r="J42" i="7"/>
  <c r="K42" i="7" s="1"/>
  <c r="J43" i="7"/>
  <c r="K43" i="7" s="1"/>
  <c r="F41" i="7"/>
  <c r="D42" i="7"/>
  <c r="E42" i="7" s="1"/>
  <c r="D43" i="7"/>
  <c r="C30" i="7"/>
  <c r="C31" i="7"/>
  <c r="C32" i="7"/>
  <c r="C33" i="7"/>
  <c r="C34" i="7"/>
  <c r="C35" i="7"/>
  <c r="C36" i="7"/>
  <c r="B5" i="7"/>
  <c r="B6" i="7"/>
  <c r="B7" i="7"/>
  <c r="B8" i="7"/>
  <c r="B9" i="7"/>
  <c r="B10" i="7"/>
  <c r="B11" i="7"/>
  <c r="B12" i="7"/>
  <c r="B13" i="7"/>
  <c r="B14" i="7"/>
  <c r="B15" i="7"/>
  <c r="B16" i="7"/>
  <c r="B17" i="7"/>
  <c r="B18" i="7"/>
  <c r="B19" i="7"/>
  <c r="B20" i="7"/>
  <c r="B21" i="7"/>
  <c r="B22" i="7"/>
  <c r="B23" i="7"/>
  <c r="B24" i="7"/>
  <c r="B25" i="7"/>
  <c r="B26" i="7"/>
  <c r="B27" i="7"/>
  <c r="B28" i="7"/>
  <c r="B29" i="7"/>
  <c r="T42" i="7" l="1"/>
  <c r="H43" i="8" s="1"/>
  <c r="Z47" i="7"/>
  <c r="I41" i="41"/>
  <c r="I40" i="41"/>
  <c r="AH40" i="7" s="1"/>
  <c r="AI40" i="7" s="1"/>
  <c r="N41" i="8" s="1"/>
  <c r="I39" i="41"/>
  <c r="AH39" i="7" s="1"/>
  <c r="AI39" i="7" s="1"/>
  <c r="N40" i="8" s="1"/>
  <c r="I38" i="41"/>
  <c r="AH38" i="7" s="1"/>
  <c r="AI38" i="7" s="1"/>
  <c r="N39" i="8" s="1"/>
  <c r="I37" i="41"/>
  <c r="AH37" i="7" s="1"/>
  <c r="AI37" i="7" s="1"/>
  <c r="N38" i="8" s="1"/>
  <c r="I36" i="41"/>
  <c r="AH36" i="7" s="1"/>
  <c r="AI36" i="7" s="1"/>
  <c r="N37" i="8" s="1"/>
  <c r="I35" i="41"/>
  <c r="AH35" i="7" s="1"/>
  <c r="AI35" i="7" s="1"/>
  <c r="N36" i="8" s="1"/>
  <c r="I34" i="41"/>
  <c r="AH34" i="7" s="1"/>
  <c r="AI34" i="7" s="1"/>
  <c r="N35" i="8" s="1"/>
  <c r="H33" i="41"/>
  <c r="I33" i="41" s="1"/>
  <c r="AH33" i="7" s="1"/>
  <c r="AI33" i="7" s="1"/>
  <c r="N34" i="8" s="1"/>
  <c r="H32" i="41"/>
  <c r="I32" i="41" s="1"/>
  <c r="AH32" i="7" s="1"/>
  <c r="AI32" i="7" s="1"/>
  <c r="N33" i="8" s="1"/>
  <c r="I31" i="41"/>
  <c r="AH31" i="7" s="1"/>
  <c r="AI31" i="7" s="1"/>
  <c r="N32" i="8" s="1"/>
  <c r="H31" i="41"/>
  <c r="H30" i="41"/>
  <c r="I30" i="41" s="1"/>
  <c r="AH30" i="7" s="1"/>
  <c r="AI30" i="7" s="1"/>
  <c r="N31" i="8" s="1"/>
  <c r="H29" i="41"/>
  <c r="F29" i="41"/>
  <c r="I29" i="41" s="1"/>
  <c r="AH29" i="7" s="1"/>
  <c r="AI29" i="7" s="1"/>
  <c r="N30" i="8" s="1"/>
  <c r="D29" i="41"/>
  <c r="C29" i="41"/>
  <c r="H28" i="41"/>
  <c r="F28" i="41"/>
  <c r="I28" i="41" s="1"/>
  <c r="AH28" i="7" s="1"/>
  <c r="AI28" i="7" s="1"/>
  <c r="N29" i="8" s="1"/>
  <c r="D28" i="41"/>
  <c r="C28" i="41"/>
  <c r="H27" i="41"/>
  <c r="F27" i="41"/>
  <c r="D27" i="41"/>
  <c r="C27" i="41"/>
  <c r="H26" i="41"/>
  <c r="F26" i="41"/>
  <c r="I26" i="41" s="1"/>
  <c r="AH26" i="7" s="1"/>
  <c r="AI26" i="7" s="1"/>
  <c r="N27" i="8" s="1"/>
  <c r="D26" i="41"/>
  <c r="C26" i="41"/>
  <c r="H25" i="41"/>
  <c r="F25" i="41"/>
  <c r="D25" i="41"/>
  <c r="C25" i="41"/>
  <c r="H24" i="41"/>
  <c r="F24" i="41"/>
  <c r="D24" i="41"/>
  <c r="C24" i="41"/>
  <c r="H23" i="41"/>
  <c r="I23" i="41" s="1"/>
  <c r="AH23" i="7" s="1"/>
  <c r="AI23" i="7" s="1"/>
  <c r="N24" i="8" s="1"/>
  <c r="F23" i="41"/>
  <c r="D23" i="41"/>
  <c r="C23" i="41"/>
  <c r="I22" i="41"/>
  <c r="AH22" i="7" s="1"/>
  <c r="AI22" i="7" s="1"/>
  <c r="N23" i="8" s="1"/>
  <c r="H22" i="41"/>
  <c r="F22" i="41"/>
  <c r="D22" i="41"/>
  <c r="C22" i="41"/>
  <c r="H21" i="41"/>
  <c r="F21" i="41"/>
  <c r="I21" i="41" s="1"/>
  <c r="AH21" i="7" s="1"/>
  <c r="AI21" i="7" s="1"/>
  <c r="N22" i="8" s="1"/>
  <c r="D21" i="41"/>
  <c r="C21" i="41"/>
  <c r="H20" i="41"/>
  <c r="F20" i="41"/>
  <c r="I20" i="41" s="1"/>
  <c r="AH20" i="7" s="1"/>
  <c r="AI20" i="7" s="1"/>
  <c r="N21" i="8" s="1"/>
  <c r="D20" i="41"/>
  <c r="C20" i="41"/>
  <c r="H19" i="41"/>
  <c r="F19" i="41"/>
  <c r="D19" i="41"/>
  <c r="C19" i="41"/>
  <c r="H18" i="41"/>
  <c r="F18" i="41"/>
  <c r="I18" i="41" s="1"/>
  <c r="AH18" i="7" s="1"/>
  <c r="AI18" i="7" s="1"/>
  <c r="N19" i="8" s="1"/>
  <c r="D18" i="41"/>
  <c r="C18" i="41"/>
  <c r="H17" i="41"/>
  <c r="F17" i="41"/>
  <c r="D17" i="41"/>
  <c r="C17" i="41"/>
  <c r="H16" i="41"/>
  <c r="F16" i="41"/>
  <c r="D16" i="41"/>
  <c r="C16" i="41"/>
  <c r="H15" i="41"/>
  <c r="I15" i="41" s="1"/>
  <c r="AH15" i="7" s="1"/>
  <c r="AI15" i="7" s="1"/>
  <c r="N16" i="8" s="1"/>
  <c r="F15" i="41"/>
  <c r="D15" i="41"/>
  <c r="C15" i="41"/>
  <c r="H14" i="41"/>
  <c r="F14" i="41"/>
  <c r="I14" i="41" s="1"/>
  <c r="AH14" i="7" s="1"/>
  <c r="AI14" i="7" s="1"/>
  <c r="N15" i="8" s="1"/>
  <c r="D14" i="41"/>
  <c r="C14" i="41"/>
  <c r="H13" i="41"/>
  <c r="F13" i="41"/>
  <c r="I13" i="41" s="1"/>
  <c r="AH13" i="7" s="1"/>
  <c r="AI13" i="7" s="1"/>
  <c r="N14" i="8" s="1"/>
  <c r="D13" i="41"/>
  <c r="C13" i="41"/>
  <c r="H12" i="41"/>
  <c r="F12" i="41"/>
  <c r="I12" i="41" s="1"/>
  <c r="AH12" i="7" s="1"/>
  <c r="AI12" i="7" s="1"/>
  <c r="N13" i="8" s="1"/>
  <c r="D12" i="41"/>
  <c r="C12" i="41"/>
  <c r="H11" i="41"/>
  <c r="F11" i="41"/>
  <c r="D11" i="41"/>
  <c r="C11" i="41"/>
  <c r="H10" i="41"/>
  <c r="I10" i="41" s="1"/>
  <c r="AH10" i="7" s="1"/>
  <c r="AI10" i="7" s="1"/>
  <c r="N11" i="8" s="1"/>
  <c r="F10" i="41"/>
  <c r="D10" i="41"/>
  <c r="C10" i="41"/>
  <c r="H9" i="41"/>
  <c r="F9" i="41"/>
  <c r="D9" i="41"/>
  <c r="C9" i="41"/>
  <c r="H8" i="41"/>
  <c r="F8" i="41"/>
  <c r="D8" i="41"/>
  <c r="C8" i="41"/>
  <c r="H7" i="41"/>
  <c r="I7" i="41" s="1"/>
  <c r="AH7" i="7" s="1"/>
  <c r="AI7" i="7" s="1"/>
  <c r="N8" i="8" s="1"/>
  <c r="F7" i="41"/>
  <c r="D7" i="41"/>
  <c r="C7" i="41"/>
  <c r="I6" i="41"/>
  <c r="AH6" i="7" s="1"/>
  <c r="AI6" i="7" s="1"/>
  <c r="N7" i="8" s="1"/>
  <c r="H6" i="41"/>
  <c r="D6" i="41"/>
  <c r="C6" i="41"/>
  <c r="H5" i="41"/>
  <c r="F5" i="41"/>
  <c r="D5" i="41"/>
  <c r="C5" i="41"/>
  <c r="I41" i="40"/>
  <c r="AE41" i="7" s="1"/>
  <c r="I40" i="40"/>
  <c r="AE40" i="7" s="1"/>
  <c r="I39" i="40"/>
  <c r="AE39" i="7" s="1"/>
  <c r="I38" i="40"/>
  <c r="AE38" i="7" s="1"/>
  <c r="I37" i="40"/>
  <c r="AE37" i="7" s="1"/>
  <c r="AF37" i="7" s="1"/>
  <c r="L38" i="8" s="1"/>
  <c r="I36" i="40"/>
  <c r="AE36" i="7" s="1"/>
  <c r="AF36" i="7" s="1"/>
  <c r="L37" i="8" s="1"/>
  <c r="I35" i="40"/>
  <c r="AE35" i="7" s="1"/>
  <c r="AF35" i="7" s="1"/>
  <c r="L36" i="8" s="1"/>
  <c r="I34" i="40"/>
  <c r="AE34" i="7" s="1"/>
  <c r="AF34" i="7" s="1"/>
  <c r="L35" i="8" s="1"/>
  <c r="I33" i="40"/>
  <c r="AE33" i="7" s="1"/>
  <c r="AF33" i="7" s="1"/>
  <c r="L34" i="8" s="1"/>
  <c r="H33" i="40"/>
  <c r="I32" i="40"/>
  <c r="AE32" i="7" s="1"/>
  <c r="AF32" i="7" s="1"/>
  <c r="L33" i="8" s="1"/>
  <c r="H32" i="40"/>
  <c r="I31" i="40"/>
  <c r="AE31" i="7" s="1"/>
  <c r="AF31" i="7" s="1"/>
  <c r="L32" i="8" s="1"/>
  <c r="H31" i="40"/>
  <c r="I30" i="40"/>
  <c r="AE30" i="7" s="1"/>
  <c r="AF30" i="7" s="1"/>
  <c r="L31" i="8" s="1"/>
  <c r="H30" i="40"/>
  <c r="H29" i="40"/>
  <c r="F29" i="40"/>
  <c r="D29" i="40"/>
  <c r="C29" i="40"/>
  <c r="H28" i="40"/>
  <c r="F28" i="40"/>
  <c r="D28" i="40"/>
  <c r="C28" i="40"/>
  <c r="I27" i="40"/>
  <c r="AE27" i="7" s="1"/>
  <c r="AF27" i="7" s="1"/>
  <c r="L28" i="8" s="1"/>
  <c r="H27" i="40"/>
  <c r="F27" i="40"/>
  <c r="D27" i="40"/>
  <c r="C27" i="40"/>
  <c r="H26" i="40"/>
  <c r="F26" i="40"/>
  <c r="D26" i="40"/>
  <c r="C26" i="40"/>
  <c r="H25" i="40"/>
  <c r="F25" i="40"/>
  <c r="I25" i="40" s="1"/>
  <c r="AE25" i="7" s="1"/>
  <c r="AF25" i="7" s="1"/>
  <c r="L26" i="8" s="1"/>
  <c r="D25" i="40"/>
  <c r="C25" i="40"/>
  <c r="H24" i="40"/>
  <c r="F24" i="40"/>
  <c r="I24" i="40" s="1"/>
  <c r="AE24" i="7" s="1"/>
  <c r="AF24" i="7" s="1"/>
  <c r="L25" i="8" s="1"/>
  <c r="D24" i="40"/>
  <c r="C24" i="40"/>
  <c r="H23" i="40"/>
  <c r="F23" i="40"/>
  <c r="I23" i="40" s="1"/>
  <c r="AE23" i="7" s="1"/>
  <c r="AF23" i="7" s="1"/>
  <c r="L24" i="8" s="1"/>
  <c r="D23" i="40"/>
  <c r="C23" i="40"/>
  <c r="H22" i="40"/>
  <c r="I22" i="40" s="1"/>
  <c r="AE22" i="7" s="1"/>
  <c r="AF22" i="7" s="1"/>
  <c r="L23" i="8" s="1"/>
  <c r="F22" i="40"/>
  <c r="D22" i="40"/>
  <c r="C22" i="40"/>
  <c r="H21" i="40"/>
  <c r="F21" i="40"/>
  <c r="D21" i="40"/>
  <c r="C21" i="40"/>
  <c r="H20" i="40"/>
  <c r="F20" i="40"/>
  <c r="D20" i="40"/>
  <c r="C20" i="40"/>
  <c r="H19" i="40"/>
  <c r="F19" i="40"/>
  <c r="I19" i="40" s="1"/>
  <c r="AE19" i="7" s="1"/>
  <c r="AF19" i="7" s="1"/>
  <c r="L20" i="8" s="1"/>
  <c r="D19" i="40"/>
  <c r="C19" i="40"/>
  <c r="H18" i="40"/>
  <c r="F18" i="40"/>
  <c r="I18" i="40" s="1"/>
  <c r="AE18" i="7" s="1"/>
  <c r="AF18" i="7" s="1"/>
  <c r="L19" i="8" s="1"/>
  <c r="D18" i="40"/>
  <c r="C18" i="40"/>
  <c r="H17" i="40"/>
  <c r="F17" i="40"/>
  <c r="I17" i="40" s="1"/>
  <c r="AE17" i="7" s="1"/>
  <c r="AF17" i="7" s="1"/>
  <c r="L18" i="8" s="1"/>
  <c r="D17" i="40"/>
  <c r="C17" i="40"/>
  <c r="H16" i="40"/>
  <c r="F16" i="40"/>
  <c r="I16" i="40" s="1"/>
  <c r="AE16" i="7" s="1"/>
  <c r="AF16" i="7" s="1"/>
  <c r="L17" i="8" s="1"/>
  <c r="D16" i="40"/>
  <c r="C16" i="40"/>
  <c r="H15" i="40"/>
  <c r="I15" i="40" s="1"/>
  <c r="AE15" i="7" s="1"/>
  <c r="AF15" i="7" s="1"/>
  <c r="L16" i="8" s="1"/>
  <c r="F15" i="40"/>
  <c r="D15" i="40"/>
  <c r="C15" i="40"/>
  <c r="H14" i="40"/>
  <c r="F14" i="40"/>
  <c r="D14" i="40"/>
  <c r="C14" i="40"/>
  <c r="H13" i="40"/>
  <c r="F13" i="40"/>
  <c r="D13" i="40"/>
  <c r="C13" i="40"/>
  <c r="H12" i="40"/>
  <c r="F12" i="40"/>
  <c r="D12" i="40"/>
  <c r="C12" i="40"/>
  <c r="I11" i="40"/>
  <c r="AE11" i="7" s="1"/>
  <c r="AF11" i="7" s="1"/>
  <c r="L12" i="8" s="1"/>
  <c r="H11" i="40"/>
  <c r="F11" i="40"/>
  <c r="D11" i="40"/>
  <c r="C11" i="40"/>
  <c r="H10" i="40"/>
  <c r="F10" i="40"/>
  <c r="I10" i="40" s="1"/>
  <c r="AE10" i="7" s="1"/>
  <c r="AF10" i="7" s="1"/>
  <c r="L11" i="8" s="1"/>
  <c r="D10" i="40"/>
  <c r="C10" i="40"/>
  <c r="H9" i="40"/>
  <c r="F9" i="40"/>
  <c r="I9" i="40" s="1"/>
  <c r="AE9" i="7" s="1"/>
  <c r="AF9" i="7" s="1"/>
  <c r="L10" i="8" s="1"/>
  <c r="D9" i="40"/>
  <c r="C9" i="40"/>
  <c r="H8" i="40"/>
  <c r="F8" i="40"/>
  <c r="I8" i="40" s="1"/>
  <c r="AE8" i="7" s="1"/>
  <c r="AF8" i="7" s="1"/>
  <c r="L9" i="8" s="1"/>
  <c r="D8" i="40"/>
  <c r="C8" i="40"/>
  <c r="H7" i="40"/>
  <c r="F7" i="40"/>
  <c r="I7" i="40" s="1"/>
  <c r="AE7" i="7" s="1"/>
  <c r="AF7" i="7" s="1"/>
  <c r="L8" i="8" s="1"/>
  <c r="D7" i="40"/>
  <c r="C7" i="40"/>
  <c r="H6" i="40"/>
  <c r="I6" i="40" s="1"/>
  <c r="AE6" i="7" s="1"/>
  <c r="AF6" i="7" s="1"/>
  <c r="L7" i="8" s="1"/>
  <c r="D6" i="40"/>
  <c r="C6" i="40"/>
  <c r="H5" i="40"/>
  <c r="F5" i="40"/>
  <c r="I5" i="40" s="1"/>
  <c r="AE5" i="7" s="1"/>
  <c r="D5" i="40"/>
  <c r="C5" i="40"/>
  <c r="I41" i="39"/>
  <c r="AB41" i="7" s="1"/>
  <c r="AC41" i="7" s="1"/>
  <c r="K42" i="8" s="1"/>
  <c r="I40" i="39"/>
  <c r="AB40" i="7" s="1"/>
  <c r="AC40" i="7" s="1"/>
  <c r="K41" i="8" s="1"/>
  <c r="I39" i="39"/>
  <c r="AB39" i="7" s="1"/>
  <c r="AC39" i="7" s="1"/>
  <c r="K40" i="8" s="1"/>
  <c r="I38" i="39"/>
  <c r="AB38" i="7" s="1"/>
  <c r="AC38" i="7" s="1"/>
  <c r="K39" i="8" s="1"/>
  <c r="I37" i="39"/>
  <c r="AB37" i="7" s="1"/>
  <c r="AC37" i="7" s="1"/>
  <c r="K38" i="8" s="1"/>
  <c r="I36" i="39"/>
  <c r="AB36" i="7" s="1"/>
  <c r="AC36" i="7" s="1"/>
  <c r="K37" i="8" s="1"/>
  <c r="I35" i="39"/>
  <c r="AB35" i="7" s="1"/>
  <c r="AC35" i="7" s="1"/>
  <c r="K36" i="8" s="1"/>
  <c r="I34" i="39"/>
  <c r="AB34" i="7" s="1"/>
  <c r="AC34" i="7" s="1"/>
  <c r="K35" i="8" s="1"/>
  <c r="H33" i="39"/>
  <c r="I33" i="39" s="1"/>
  <c r="AB33" i="7" s="1"/>
  <c r="AC33" i="7" s="1"/>
  <c r="K34" i="8" s="1"/>
  <c r="H32" i="39"/>
  <c r="I32" i="39" s="1"/>
  <c r="AB32" i="7" s="1"/>
  <c r="AC32" i="7" s="1"/>
  <c r="K33" i="8" s="1"/>
  <c r="H31" i="39"/>
  <c r="I31" i="39" s="1"/>
  <c r="AB31" i="7" s="1"/>
  <c r="AC31" i="7" s="1"/>
  <c r="K32" i="8" s="1"/>
  <c r="H30" i="39"/>
  <c r="I30" i="39" s="1"/>
  <c r="AB30" i="7" s="1"/>
  <c r="AC30" i="7" s="1"/>
  <c r="K31" i="8" s="1"/>
  <c r="H29" i="39"/>
  <c r="F29" i="39"/>
  <c r="I29" i="39" s="1"/>
  <c r="AB29" i="7" s="1"/>
  <c r="AC29" i="7" s="1"/>
  <c r="K30" i="8" s="1"/>
  <c r="D29" i="39"/>
  <c r="C29" i="39"/>
  <c r="H28" i="39"/>
  <c r="F28" i="39"/>
  <c r="I28" i="39" s="1"/>
  <c r="AB28" i="7" s="1"/>
  <c r="AC28" i="7" s="1"/>
  <c r="K29" i="8" s="1"/>
  <c r="D28" i="39"/>
  <c r="C28" i="39"/>
  <c r="H27" i="39"/>
  <c r="F27" i="39"/>
  <c r="D27" i="39"/>
  <c r="C27" i="39"/>
  <c r="H26" i="39"/>
  <c r="F26" i="39"/>
  <c r="I26" i="39" s="1"/>
  <c r="AB26" i="7" s="1"/>
  <c r="AC26" i="7" s="1"/>
  <c r="K27" i="8" s="1"/>
  <c r="D26" i="39"/>
  <c r="C26" i="39"/>
  <c r="H25" i="39"/>
  <c r="F25" i="39"/>
  <c r="D25" i="39"/>
  <c r="C25" i="39"/>
  <c r="H24" i="39"/>
  <c r="F24" i="39"/>
  <c r="D24" i="39"/>
  <c r="C24" i="39"/>
  <c r="H23" i="39"/>
  <c r="I23" i="39" s="1"/>
  <c r="AB23" i="7" s="1"/>
  <c r="AC23" i="7" s="1"/>
  <c r="K24" i="8" s="1"/>
  <c r="F23" i="39"/>
  <c r="D23" i="39"/>
  <c r="C23" i="39"/>
  <c r="H22" i="39"/>
  <c r="F22" i="39"/>
  <c r="I22" i="39" s="1"/>
  <c r="AB22" i="7" s="1"/>
  <c r="AC22" i="7" s="1"/>
  <c r="K23" i="8" s="1"/>
  <c r="D22" i="39"/>
  <c r="C22" i="39"/>
  <c r="H21" i="39"/>
  <c r="F21" i="39"/>
  <c r="I21" i="39" s="1"/>
  <c r="AB21" i="7" s="1"/>
  <c r="AC21" i="7" s="1"/>
  <c r="K22" i="8" s="1"/>
  <c r="D21" i="39"/>
  <c r="C21" i="39"/>
  <c r="H20" i="39"/>
  <c r="F20" i="39"/>
  <c r="I20" i="39" s="1"/>
  <c r="AB20" i="7" s="1"/>
  <c r="AC20" i="7" s="1"/>
  <c r="K21" i="8" s="1"/>
  <c r="D20" i="39"/>
  <c r="C20" i="39"/>
  <c r="H19" i="39"/>
  <c r="F19" i="39"/>
  <c r="D19" i="39"/>
  <c r="C19" i="39"/>
  <c r="H18" i="39"/>
  <c r="I18" i="39" s="1"/>
  <c r="AB18" i="7" s="1"/>
  <c r="AC18" i="7" s="1"/>
  <c r="K19" i="8" s="1"/>
  <c r="F18" i="39"/>
  <c r="D18" i="39"/>
  <c r="C18" i="39"/>
  <c r="H17" i="39"/>
  <c r="F17" i="39"/>
  <c r="D17" i="39"/>
  <c r="C17" i="39"/>
  <c r="H16" i="39"/>
  <c r="F16" i="39"/>
  <c r="D16" i="39"/>
  <c r="C16" i="39"/>
  <c r="H15" i="39"/>
  <c r="I15" i="39" s="1"/>
  <c r="AB15" i="7" s="1"/>
  <c r="AC15" i="7" s="1"/>
  <c r="K16" i="8" s="1"/>
  <c r="F15" i="39"/>
  <c r="D15" i="39"/>
  <c r="C15" i="39"/>
  <c r="I14" i="39"/>
  <c r="AB14" i="7" s="1"/>
  <c r="AC14" i="7" s="1"/>
  <c r="K15" i="8" s="1"/>
  <c r="H14" i="39"/>
  <c r="F14" i="39"/>
  <c r="D14" i="39"/>
  <c r="C14" i="39"/>
  <c r="H13" i="39"/>
  <c r="F13" i="39"/>
  <c r="I13" i="39" s="1"/>
  <c r="AB13" i="7" s="1"/>
  <c r="AC13" i="7" s="1"/>
  <c r="K14" i="8" s="1"/>
  <c r="D13" i="39"/>
  <c r="C13" i="39"/>
  <c r="H12" i="39"/>
  <c r="F12" i="39"/>
  <c r="I12" i="39" s="1"/>
  <c r="AB12" i="7" s="1"/>
  <c r="AC12" i="7" s="1"/>
  <c r="K13" i="8" s="1"/>
  <c r="D12" i="39"/>
  <c r="C12" i="39"/>
  <c r="H11" i="39"/>
  <c r="F11" i="39"/>
  <c r="D11" i="39"/>
  <c r="C11" i="39"/>
  <c r="H10" i="39"/>
  <c r="F10" i="39"/>
  <c r="I10" i="39" s="1"/>
  <c r="AB10" i="7" s="1"/>
  <c r="AC10" i="7" s="1"/>
  <c r="K11" i="8" s="1"/>
  <c r="D10" i="39"/>
  <c r="C10" i="39"/>
  <c r="H9" i="39"/>
  <c r="F9" i="39"/>
  <c r="D9" i="39"/>
  <c r="C9" i="39"/>
  <c r="H8" i="39"/>
  <c r="F8" i="39"/>
  <c r="D8" i="39"/>
  <c r="C8" i="39"/>
  <c r="H7" i="39"/>
  <c r="I7" i="39" s="1"/>
  <c r="AB7" i="7" s="1"/>
  <c r="AC7" i="7" s="1"/>
  <c r="K8" i="8" s="1"/>
  <c r="F7" i="39"/>
  <c r="D7" i="39"/>
  <c r="C7" i="39"/>
  <c r="I6" i="39"/>
  <c r="AB6" i="7" s="1"/>
  <c r="AC6" i="7" s="1"/>
  <c r="K7" i="8" s="1"/>
  <c r="H6" i="39"/>
  <c r="D6" i="39"/>
  <c r="C6" i="39"/>
  <c r="H5" i="39"/>
  <c r="F5" i="39"/>
  <c r="I5" i="39" s="1"/>
  <c r="AB5" i="7" s="1"/>
  <c r="D5" i="39"/>
  <c r="C5" i="39"/>
  <c r="I41" i="38"/>
  <c r="Y41" i="7" s="1"/>
  <c r="Z41" i="7" s="1"/>
  <c r="J42" i="8" s="1"/>
  <c r="I40" i="38"/>
  <c r="Y40" i="7" s="1"/>
  <c r="Z40" i="7" s="1"/>
  <c r="J41" i="8" s="1"/>
  <c r="I39" i="38"/>
  <c r="Y39" i="7" s="1"/>
  <c r="Z39" i="7" s="1"/>
  <c r="J40" i="8" s="1"/>
  <c r="I38" i="38"/>
  <c r="Y38" i="7" s="1"/>
  <c r="Z38" i="7" s="1"/>
  <c r="J39" i="8" s="1"/>
  <c r="I37" i="38"/>
  <c r="Y37" i="7" s="1"/>
  <c r="Z37" i="7" s="1"/>
  <c r="J38" i="8" s="1"/>
  <c r="I36" i="38"/>
  <c r="Y36" i="7" s="1"/>
  <c r="Z36" i="7" s="1"/>
  <c r="J37" i="8" s="1"/>
  <c r="I35" i="38"/>
  <c r="Y35" i="7" s="1"/>
  <c r="Z35" i="7" s="1"/>
  <c r="J36" i="8" s="1"/>
  <c r="I34" i="38"/>
  <c r="Y34" i="7" s="1"/>
  <c r="Z34" i="7" s="1"/>
  <c r="J35" i="8" s="1"/>
  <c r="H33" i="38"/>
  <c r="I33" i="38" s="1"/>
  <c r="Y33" i="7" s="1"/>
  <c r="Z33" i="7" s="1"/>
  <c r="J34" i="8" s="1"/>
  <c r="H32" i="38"/>
  <c r="I32" i="38" s="1"/>
  <c r="Y32" i="7" s="1"/>
  <c r="Z32" i="7" s="1"/>
  <c r="J33" i="8" s="1"/>
  <c r="I31" i="38"/>
  <c r="Y31" i="7" s="1"/>
  <c r="Z31" i="7" s="1"/>
  <c r="J32" i="8" s="1"/>
  <c r="H31" i="38"/>
  <c r="H30" i="38"/>
  <c r="I30" i="38" s="1"/>
  <c r="Y30" i="7" s="1"/>
  <c r="Z30" i="7" s="1"/>
  <c r="J31" i="8" s="1"/>
  <c r="H29" i="38"/>
  <c r="F29" i="38"/>
  <c r="I29" i="38" s="1"/>
  <c r="Y29" i="7" s="1"/>
  <c r="Z29" i="7" s="1"/>
  <c r="J30" i="8" s="1"/>
  <c r="D29" i="38"/>
  <c r="C29" i="38"/>
  <c r="H28" i="38"/>
  <c r="F28" i="38"/>
  <c r="I28" i="38" s="1"/>
  <c r="Y28" i="7" s="1"/>
  <c r="Z28" i="7" s="1"/>
  <c r="J29" i="8" s="1"/>
  <c r="D28" i="38"/>
  <c r="C28" i="38"/>
  <c r="H27" i="38"/>
  <c r="F27" i="38"/>
  <c r="D27" i="38"/>
  <c r="C27" i="38"/>
  <c r="H26" i="38"/>
  <c r="F26" i="38"/>
  <c r="I26" i="38" s="1"/>
  <c r="Y26" i="7" s="1"/>
  <c r="Z26" i="7" s="1"/>
  <c r="J27" i="8" s="1"/>
  <c r="D26" i="38"/>
  <c r="C26" i="38"/>
  <c r="H25" i="38"/>
  <c r="F25" i="38"/>
  <c r="D25" i="38"/>
  <c r="C25" i="38"/>
  <c r="H24" i="38"/>
  <c r="F24" i="38"/>
  <c r="D24" i="38"/>
  <c r="C24" i="38"/>
  <c r="H23" i="38"/>
  <c r="I23" i="38" s="1"/>
  <c r="Y23" i="7" s="1"/>
  <c r="Z23" i="7" s="1"/>
  <c r="J24" i="8" s="1"/>
  <c r="F23" i="38"/>
  <c r="D23" i="38"/>
  <c r="C23" i="38"/>
  <c r="H22" i="38"/>
  <c r="F22" i="38"/>
  <c r="I22" i="38" s="1"/>
  <c r="Y22" i="7" s="1"/>
  <c r="Z22" i="7" s="1"/>
  <c r="J23" i="8" s="1"/>
  <c r="D22" i="38"/>
  <c r="C22" i="38"/>
  <c r="H21" i="38"/>
  <c r="F21" i="38"/>
  <c r="I21" i="38" s="1"/>
  <c r="Y21" i="7" s="1"/>
  <c r="Z21" i="7" s="1"/>
  <c r="J22" i="8" s="1"/>
  <c r="D21" i="38"/>
  <c r="C21" i="38"/>
  <c r="H20" i="38"/>
  <c r="F20" i="38"/>
  <c r="I20" i="38" s="1"/>
  <c r="Y20" i="7" s="1"/>
  <c r="Z20" i="7" s="1"/>
  <c r="J21" i="8" s="1"/>
  <c r="D20" i="38"/>
  <c r="C20" i="38"/>
  <c r="H19" i="38"/>
  <c r="F19" i="38"/>
  <c r="D19" i="38"/>
  <c r="C19" i="38"/>
  <c r="H18" i="38"/>
  <c r="I18" i="38" s="1"/>
  <c r="Y18" i="7" s="1"/>
  <c r="Z18" i="7" s="1"/>
  <c r="J19" i="8" s="1"/>
  <c r="F18" i="38"/>
  <c r="D18" i="38"/>
  <c r="C18" i="38"/>
  <c r="H17" i="38"/>
  <c r="F17" i="38"/>
  <c r="D17" i="38"/>
  <c r="C17" i="38"/>
  <c r="H16" i="38"/>
  <c r="F16" i="38"/>
  <c r="D16" i="38"/>
  <c r="C16" i="38"/>
  <c r="H15" i="38"/>
  <c r="I15" i="38" s="1"/>
  <c r="Y15" i="7" s="1"/>
  <c r="Z15" i="7" s="1"/>
  <c r="J16" i="8" s="1"/>
  <c r="F15" i="38"/>
  <c r="D15" i="38"/>
  <c r="C15" i="38"/>
  <c r="I14" i="38"/>
  <c r="Y14" i="7" s="1"/>
  <c r="Z14" i="7" s="1"/>
  <c r="J15" i="8" s="1"/>
  <c r="H14" i="38"/>
  <c r="F14" i="38"/>
  <c r="D14" i="38"/>
  <c r="C14" i="38"/>
  <c r="H13" i="38"/>
  <c r="F13" i="38"/>
  <c r="I13" i="38" s="1"/>
  <c r="Y13" i="7" s="1"/>
  <c r="Z13" i="7" s="1"/>
  <c r="J14" i="8" s="1"/>
  <c r="D13" i="38"/>
  <c r="C13" i="38"/>
  <c r="H12" i="38"/>
  <c r="F12" i="38"/>
  <c r="I12" i="38" s="1"/>
  <c r="Y12" i="7" s="1"/>
  <c r="Z12" i="7" s="1"/>
  <c r="J13" i="8" s="1"/>
  <c r="D12" i="38"/>
  <c r="C12" i="38"/>
  <c r="H11" i="38"/>
  <c r="F11" i="38"/>
  <c r="D11" i="38"/>
  <c r="C11" i="38"/>
  <c r="H10" i="38"/>
  <c r="F10" i="38"/>
  <c r="I10" i="38" s="1"/>
  <c r="Y10" i="7" s="1"/>
  <c r="Z10" i="7" s="1"/>
  <c r="J11" i="8" s="1"/>
  <c r="D10" i="38"/>
  <c r="C10" i="38"/>
  <c r="H9" i="38"/>
  <c r="F9" i="38"/>
  <c r="D9" i="38"/>
  <c r="C9" i="38"/>
  <c r="H8" i="38"/>
  <c r="F8" i="38"/>
  <c r="D8" i="38"/>
  <c r="C8" i="38"/>
  <c r="H7" i="38"/>
  <c r="I7" i="38" s="1"/>
  <c r="Y7" i="7" s="1"/>
  <c r="Z7" i="7" s="1"/>
  <c r="J8" i="8" s="1"/>
  <c r="F7" i="38"/>
  <c r="D7" i="38"/>
  <c r="C7" i="38"/>
  <c r="I6" i="38"/>
  <c r="Y6" i="7" s="1"/>
  <c r="Z6" i="7" s="1"/>
  <c r="J7" i="8" s="1"/>
  <c r="H6" i="38"/>
  <c r="D6" i="38"/>
  <c r="C6" i="38"/>
  <c r="H5" i="38"/>
  <c r="F5" i="38"/>
  <c r="I5" i="38" s="1"/>
  <c r="Y5" i="7" s="1"/>
  <c r="D5" i="38"/>
  <c r="C5" i="38"/>
  <c r="I41" i="37"/>
  <c r="V41" i="7" s="1"/>
  <c r="I40" i="37"/>
  <c r="V40" i="7" s="1"/>
  <c r="I39" i="37"/>
  <c r="V39" i="7" s="1"/>
  <c r="W39" i="7" s="1"/>
  <c r="I40" i="8" s="1"/>
  <c r="I38" i="37"/>
  <c r="V38" i="7" s="1"/>
  <c r="W38" i="7" s="1"/>
  <c r="I39" i="8" s="1"/>
  <c r="I37" i="37"/>
  <c r="V37" i="7" s="1"/>
  <c r="W37" i="7" s="1"/>
  <c r="I38" i="8" s="1"/>
  <c r="I36" i="37"/>
  <c r="V36" i="7" s="1"/>
  <c r="W36" i="7" s="1"/>
  <c r="I37" i="8" s="1"/>
  <c r="I35" i="37"/>
  <c r="V35" i="7" s="1"/>
  <c r="W35" i="7" s="1"/>
  <c r="I36" i="8" s="1"/>
  <c r="I34" i="37"/>
  <c r="V34" i="7" s="1"/>
  <c r="W34" i="7" s="1"/>
  <c r="I35" i="8" s="1"/>
  <c r="H33" i="37"/>
  <c r="I33" i="37" s="1"/>
  <c r="V33" i="7" s="1"/>
  <c r="W33" i="7" s="1"/>
  <c r="I34" i="8" s="1"/>
  <c r="H32" i="37"/>
  <c r="I32" i="37" s="1"/>
  <c r="V32" i="7" s="1"/>
  <c r="W32" i="7" s="1"/>
  <c r="I33" i="8" s="1"/>
  <c r="H31" i="37"/>
  <c r="I31" i="37" s="1"/>
  <c r="V31" i="7" s="1"/>
  <c r="W31" i="7" s="1"/>
  <c r="I32" i="8" s="1"/>
  <c r="H30" i="37"/>
  <c r="I30" i="37" s="1"/>
  <c r="V30" i="7" s="1"/>
  <c r="W30" i="7" s="1"/>
  <c r="I31" i="8" s="1"/>
  <c r="H29" i="37"/>
  <c r="F29" i="37"/>
  <c r="I29" i="37" s="1"/>
  <c r="V29" i="7" s="1"/>
  <c r="W29" i="7" s="1"/>
  <c r="I30" i="8" s="1"/>
  <c r="D29" i="37"/>
  <c r="C29" i="37"/>
  <c r="H28" i="37"/>
  <c r="F28" i="37"/>
  <c r="I28" i="37" s="1"/>
  <c r="V28" i="7" s="1"/>
  <c r="W28" i="7" s="1"/>
  <c r="I29" i="8" s="1"/>
  <c r="D28" i="37"/>
  <c r="C28" i="37"/>
  <c r="H27" i="37"/>
  <c r="F27" i="37"/>
  <c r="D27" i="37"/>
  <c r="C27" i="37"/>
  <c r="H26" i="37"/>
  <c r="I26" i="37" s="1"/>
  <c r="V26" i="7" s="1"/>
  <c r="W26" i="7" s="1"/>
  <c r="I27" i="8" s="1"/>
  <c r="F26" i="37"/>
  <c r="D26" i="37"/>
  <c r="C26" i="37"/>
  <c r="H25" i="37"/>
  <c r="F25" i="37"/>
  <c r="D25" i="37"/>
  <c r="C25" i="37"/>
  <c r="H24" i="37"/>
  <c r="F24" i="37"/>
  <c r="D24" i="37"/>
  <c r="C24" i="37"/>
  <c r="H23" i="37"/>
  <c r="I23" i="37" s="1"/>
  <c r="V23" i="7" s="1"/>
  <c r="W23" i="7" s="1"/>
  <c r="I24" i="8" s="1"/>
  <c r="F23" i="37"/>
  <c r="D23" i="37"/>
  <c r="C23" i="37"/>
  <c r="I22" i="37"/>
  <c r="V22" i="7" s="1"/>
  <c r="W22" i="7" s="1"/>
  <c r="I23" i="8" s="1"/>
  <c r="H22" i="37"/>
  <c r="F22" i="37"/>
  <c r="D22" i="37"/>
  <c r="C22" i="37"/>
  <c r="H21" i="37"/>
  <c r="F21" i="37"/>
  <c r="I21" i="37" s="1"/>
  <c r="V21" i="7" s="1"/>
  <c r="W21" i="7" s="1"/>
  <c r="I22" i="8" s="1"/>
  <c r="D21" i="37"/>
  <c r="C21" i="37"/>
  <c r="H20" i="37"/>
  <c r="F20" i="37"/>
  <c r="I20" i="37" s="1"/>
  <c r="V20" i="7" s="1"/>
  <c r="W20" i="7" s="1"/>
  <c r="I21" i="8" s="1"/>
  <c r="D20" i="37"/>
  <c r="C20" i="37"/>
  <c r="H19" i="37"/>
  <c r="F19" i="37"/>
  <c r="D19" i="37"/>
  <c r="C19" i="37"/>
  <c r="H18" i="37"/>
  <c r="F18" i="37"/>
  <c r="I18" i="37" s="1"/>
  <c r="V18" i="7" s="1"/>
  <c r="W18" i="7" s="1"/>
  <c r="I19" i="8" s="1"/>
  <c r="D18" i="37"/>
  <c r="C18" i="37"/>
  <c r="H17" i="37"/>
  <c r="F17" i="37"/>
  <c r="D17" i="37"/>
  <c r="C17" i="37"/>
  <c r="H16" i="37"/>
  <c r="F16" i="37"/>
  <c r="D16" i="37"/>
  <c r="C16" i="37"/>
  <c r="H15" i="37"/>
  <c r="I15" i="37" s="1"/>
  <c r="V15" i="7" s="1"/>
  <c r="W15" i="7" s="1"/>
  <c r="I16" i="8" s="1"/>
  <c r="F15" i="37"/>
  <c r="D15" i="37"/>
  <c r="C15" i="37"/>
  <c r="H14" i="37"/>
  <c r="F14" i="37"/>
  <c r="I14" i="37" s="1"/>
  <c r="V14" i="7" s="1"/>
  <c r="W14" i="7" s="1"/>
  <c r="I15" i="8" s="1"/>
  <c r="D14" i="37"/>
  <c r="C14" i="37"/>
  <c r="H13" i="37"/>
  <c r="F13" i="37"/>
  <c r="I13" i="37" s="1"/>
  <c r="V13" i="7" s="1"/>
  <c r="W13" i="7" s="1"/>
  <c r="I14" i="8" s="1"/>
  <c r="D13" i="37"/>
  <c r="C13" i="37"/>
  <c r="H12" i="37"/>
  <c r="F12" i="37"/>
  <c r="I12" i="37" s="1"/>
  <c r="V12" i="7" s="1"/>
  <c r="W12" i="7" s="1"/>
  <c r="I13" i="8" s="1"/>
  <c r="D12" i="37"/>
  <c r="C12" i="37"/>
  <c r="H11" i="37"/>
  <c r="F11" i="37"/>
  <c r="D11" i="37"/>
  <c r="C11" i="37"/>
  <c r="H10" i="37"/>
  <c r="I10" i="37" s="1"/>
  <c r="V10" i="7" s="1"/>
  <c r="W10" i="7" s="1"/>
  <c r="I11" i="8" s="1"/>
  <c r="F10" i="37"/>
  <c r="D10" i="37"/>
  <c r="C10" i="37"/>
  <c r="H9" i="37"/>
  <c r="F9" i="37"/>
  <c r="D9" i="37"/>
  <c r="C9" i="37"/>
  <c r="H8" i="37"/>
  <c r="F8" i="37"/>
  <c r="D8" i="37"/>
  <c r="C8" i="37"/>
  <c r="H7" i="37"/>
  <c r="I7" i="37" s="1"/>
  <c r="V7" i="7" s="1"/>
  <c r="W7" i="7" s="1"/>
  <c r="I8" i="8" s="1"/>
  <c r="F7" i="37"/>
  <c r="D7" i="37"/>
  <c r="C7" i="37"/>
  <c r="I6" i="37"/>
  <c r="V6" i="7" s="1"/>
  <c r="W6" i="7" s="1"/>
  <c r="I7" i="8" s="1"/>
  <c r="H6" i="37"/>
  <c r="D6" i="37"/>
  <c r="C6" i="37"/>
  <c r="H5" i="37"/>
  <c r="F5" i="37"/>
  <c r="D5" i="37"/>
  <c r="C5" i="37"/>
  <c r="I41" i="36"/>
  <c r="S41" i="7" s="1"/>
  <c r="T41" i="7" s="1"/>
  <c r="H42" i="8" s="1"/>
  <c r="I40" i="36"/>
  <c r="S40" i="7" s="1"/>
  <c r="T40" i="7" s="1"/>
  <c r="H41" i="8" s="1"/>
  <c r="I39" i="36"/>
  <c r="S39" i="7" s="1"/>
  <c r="T39" i="7" s="1"/>
  <c r="H40" i="8" s="1"/>
  <c r="I38" i="36"/>
  <c r="S38" i="7" s="1"/>
  <c r="T38" i="7" s="1"/>
  <c r="H39" i="8" s="1"/>
  <c r="I37" i="36"/>
  <c r="S37" i="7" s="1"/>
  <c r="T37" i="7" s="1"/>
  <c r="H38" i="8" s="1"/>
  <c r="I36" i="36"/>
  <c r="S36" i="7" s="1"/>
  <c r="T36" i="7" s="1"/>
  <c r="H37" i="8" s="1"/>
  <c r="I35" i="36"/>
  <c r="S35" i="7" s="1"/>
  <c r="T35" i="7" s="1"/>
  <c r="H36" i="8" s="1"/>
  <c r="I34" i="36"/>
  <c r="S34" i="7" s="1"/>
  <c r="T34" i="7" s="1"/>
  <c r="H35" i="8" s="1"/>
  <c r="H33" i="36"/>
  <c r="I33" i="36" s="1"/>
  <c r="S33" i="7" s="1"/>
  <c r="T33" i="7" s="1"/>
  <c r="H34" i="8" s="1"/>
  <c r="H32" i="36"/>
  <c r="I32" i="36" s="1"/>
  <c r="S32" i="7" s="1"/>
  <c r="T32" i="7" s="1"/>
  <c r="H33" i="8" s="1"/>
  <c r="I31" i="36"/>
  <c r="S31" i="7" s="1"/>
  <c r="T31" i="7" s="1"/>
  <c r="H32" i="8" s="1"/>
  <c r="H31" i="36"/>
  <c r="H30" i="36"/>
  <c r="I30" i="36" s="1"/>
  <c r="S30" i="7" s="1"/>
  <c r="T30" i="7" s="1"/>
  <c r="H31" i="8" s="1"/>
  <c r="H29" i="36"/>
  <c r="F29" i="36"/>
  <c r="I29" i="36" s="1"/>
  <c r="S29" i="7" s="1"/>
  <c r="T29" i="7" s="1"/>
  <c r="H30" i="8" s="1"/>
  <c r="D29" i="36"/>
  <c r="C29" i="36"/>
  <c r="H28" i="36"/>
  <c r="F28" i="36"/>
  <c r="I28" i="36" s="1"/>
  <c r="S28" i="7" s="1"/>
  <c r="T28" i="7" s="1"/>
  <c r="H29" i="8" s="1"/>
  <c r="D28" i="36"/>
  <c r="C28" i="36"/>
  <c r="H27" i="36"/>
  <c r="F27" i="36"/>
  <c r="I27" i="36" s="1"/>
  <c r="S27" i="7" s="1"/>
  <c r="T27" i="7" s="1"/>
  <c r="H28" i="8" s="1"/>
  <c r="D27" i="36"/>
  <c r="C27" i="36"/>
  <c r="H26" i="36"/>
  <c r="F26" i="36"/>
  <c r="I26" i="36" s="1"/>
  <c r="S26" i="7" s="1"/>
  <c r="T26" i="7" s="1"/>
  <c r="H27" i="8" s="1"/>
  <c r="D26" i="36"/>
  <c r="C26" i="36"/>
  <c r="H25" i="36"/>
  <c r="F25" i="36"/>
  <c r="I25" i="36" s="1"/>
  <c r="S25" i="7" s="1"/>
  <c r="T25" i="7" s="1"/>
  <c r="H26" i="8" s="1"/>
  <c r="D25" i="36"/>
  <c r="C25" i="36"/>
  <c r="H24" i="36"/>
  <c r="F24" i="36"/>
  <c r="I24" i="36" s="1"/>
  <c r="S24" i="7" s="1"/>
  <c r="T24" i="7" s="1"/>
  <c r="H25" i="8" s="1"/>
  <c r="D24" i="36"/>
  <c r="C24" i="36"/>
  <c r="H23" i="36"/>
  <c r="F23" i="36"/>
  <c r="I23" i="36" s="1"/>
  <c r="S23" i="7" s="1"/>
  <c r="T23" i="7" s="1"/>
  <c r="H24" i="8" s="1"/>
  <c r="D23" i="36"/>
  <c r="C23" i="36"/>
  <c r="H22" i="36"/>
  <c r="I22" i="36" s="1"/>
  <c r="S22" i="7" s="1"/>
  <c r="T22" i="7" s="1"/>
  <c r="H23" i="8" s="1"/>
  <c r="F22" i="36"/>
  <c r="D22" i="36"/>
  <c r="C22" i="36"/>
  <c r="I21" i="36"/>
  <c r="S21" i="7" s="1"/>
  <c r="T21" i="7" s="1"/>
  <c r="H22" i="8" s="1"/>
  <c r="H21" i="36"/>
  <c r="F21" i="36"/>
  <c r="D21" i="36"/>
  <c r="C21" i="36"/>
  <c r="H20" i="36"/>
  <c r="F20" i="36"/>
  <c r="I20" i="36" s="1"/>
  <c r="S20" i="7" s="1"/>
  <c r="T20" i="7" s="1"/>
  <c r="H21" i="8" s="1"/>
  <c r="D20" i="36"/>
  <c r="C20" i="36"/>
  <c r="H19" i="36"/>
  <c r="F19" i="36"/>
  <c r="I19" i="36" s="1"/>
  <c r="S19" i="7" s="1"/>
  <c r="T19" i="7" s="1"/>
  <c r="H20" i="8" s="1"/>
  <c r="D19" i="36"/>
  <c r="C19" i="36"/>
  <c r="H18" i="36"/>
  <c r="F18" i="36"/>
  <c r="I18" i="36" s="1"/>
  <c r="S18" i="7" s="1"/>
  <c r="T18" i="7" s="1"/>
  <c r="H19" i="8" s="1"/>
  <c r="D18" i="36"/>
  <c r="C18" i="36"/>
  <c r="H17" i="36"/>
  <c r="F17" i="36"/>
  <c r="I17" i="36" s="1"/>
  <c r="S17" i="7" s="1"/>
  <c r="T17" i="7" s="1"/>
  <c r="H18" i="8" s="1"/>
  <c r="D17" i="36"/>
  <c r="C17" i="36"/>
  <c r="H16" i="36"/>
  <c r="F16" i="36"/>
  <c r="I16" i="36" s="1"/>
  <c r="S16" i="7" s="1"/>
  <c r="T16" i="7" s="1"/>
  <c r="H17" i="8" s="1"/>
  <c r="D16" i="36"/>
  <c r="C16" i="36"/>
  <c r="H15" i="36"/>
  <c r="F15" i="36"/>
  <c r="I15" i="36" s="1"/>
  <c r="S15" i="7" s="1"/>
  <c r="T15" i="7" s="1"/>
  <c r="H16" i="8" s="1"/>
  <c r="D15" i="36"/>
  <c r="C15" i="36"/>
  <c r="H14" i="36"/>
  <c r="I14" i="36" s="1"/>
  <c r="S14" i="7" s="1"/>
  <c r="T14" i="7" s="1"/>
  <c r="H15" i="8" s="1"/>
  <c r="F14" i="36"/>
  <c r="D14" i="36"/>
  <c r="C14" i="36"/>
  <c r="I13" i="36"/>
  <c r="S13" i="7" s="1"/>
  <c r="T13" i="7" s="1"/>
  <c r="H14" i="8" s="1"/>
  <c r="H13" i="36"/>
  <c r="F13" i="36"/>
  <c r="D13" i="36"/>
  <c r="C13" i="36"/>
  <c r="H12" i="36"/>
  <c r="F12" i="36"/>
  <c r="I12" i="36" s="1"/>
  <c r="S12" i="7" s="1"/>
  <c r="T12" i="7" s="1"/>
  <c r="H13" i="8" s="1"/>
  <c r="D12" i="36"/>
  <c r="C12" i="36"/>
  <c r="H11" i="36"/>
  <c r="F11" i="36"/>
  <c r="I11" i="36" s="1"/>
  <c r="S11" i="7" s="1"/>
  <c r="T11" i="7" s="1"/>
  <c r="H12" i="8" s="1"/>
  <c r="D11" i="36"/>
  <c r="C11" i="36"/>
  <c r="H10" i="36"/>
  <c r="F10" i="36"/>
  <c r="I10" i="36" s="1"/>
  <c r="S10" i="7" s="1"/>
  <c r="T10" i="7" s="1"/>
  <c r="H11" i="8" s="1"/>
  <c r="D10" i="36"/>
  <c r="C10" i="36"/>
  <c r="H9" i="36"/>
  <c r="F9" i="36"/>
  <c r="I9" i="36" s="1"/>
  <c r="S9" i="7" s="1"/>
  <c r="T9" i="7" s="1"/>
  <c r="H10" i="8" s="1"/>
  <c r="D9" i="36"/>
  <c r="C9" i="36"/>
  <c r="H8" i="36"/>
  <c r="F8" i="36"/>
  <c r="I8" i="36" s="1"/>
  <c r="S8" i="7" s="1"/>
  <c r="T8" i="7" s="1"/>
  <c r="H9" i="8" s="1"/>
  <c r="D8" i="36"/>
  <c r="C8" i="36"/>
  <c r="H7" i="36"/>
  <c r="F7" i="36"/>
  <c r="I7" i="36" s="1"/>
  <c r="S7" i="7" s="1"/>
  <c r="T7" i="7" s="1"/>
  <c r="H8" i="8" s="1"/>
  <c r="D7" i="36"/>
  <c r="C7" i="36"/>
  <c r="H6" i="36"/>
  <c r="I6" i="36" s="1"/>
  <c r="S6" i="7" s="1"/>
  <c r="T6" i="7" s="1"/>
  <c r="H7" i="8" s="1"/>
  <c r="D6" i="36"/>
  <c r="C6" i="36"/>
  <c r="H5" i="36"/>
  <c r="F5" i="36"/>
  <c r="I5" i="36" s="1"/>
  <c r="S5" i="7" s="1"/>
  <c r="D5" i="36"/>
  <c r="C5" i="36"/>
  <c r="I41" i="35"/>
  <c r="P41" i="7" s="1"/>
  <c r="I40" i="35"/>
  <c r="P40" i="7" s="1"/>
  <c r="I39" i="35"/>
  <c r="P39" i="7" s="1"/>
  <c r="I38" i="35"/>
  <c r="P38" i="7" s="1"/>
  <c r="I37" i="35"/>
  <c r="P37" i="7" s="1"/>
  <c r="I36" i="35"/>
  <c r="P36" i="7" s="1"/>
  <c r="I35" i="35"/>
  <c r="P35" i="7" s="1"/>
  <c r="Q35" i="7" s="1"/>
  <c r="G36" i="8" s="1"/>
  <c r="I34" i="35"/>
  <c r="P34" i="7" s="1"/>
  <c r="Q34" i="7" s="1"/>
  <c r="G35" i="8" s="1"/>
  <c r="H33" i="35"/>
  <c r="I33" i="35" s="1"/>
  <c r="P33" i="7" s="1"/>
  <c r="Q33" i="7" s="1"/>
  <c r="G34" i="8" s="1"/>
  <c r="I32" i="35"/>
  <c r="P32" i="7" s="1"/>
  <c r="Q32" i="7" s="1"/>
  <c r="G33" i="8" s="1"/>
  <c r="H32" i="35"/>
  <c r="H31" i="35"/>
  <c r="I31" i="35" s="1"/>
  <c r="P31" i="7" s="1"/>
  <c r="Q31" i="7" s="1"/>
  <c r="G32" i="8" s="1"/>
  <c r="H30" i="35"/>
  <c r="I30" i="35" s="1"/>
  <c r="P30" i="7" s="1"/>
  <c r="Q30" i="7" s="1"/>
  <c r="G31" i="8" s="1"/>
  <c r="H29" i="35"/>
  <c r="F29" i="35"/>
  <c r="D29" i="35"/>
  <c r="C29" i="35"/>
  <c r="H28" i="35"/>
  <c r="F28" i="35"/>
  <c r="I28" i="35" s="1"/>
  <c r="P28" i="7" s="1"/>
  <c r="Q28" i="7" s="1"/>
  <c r="G29" i="8" s="1"/>
  <c r="D28" i="35"/>
  <c r="C28" i="35"/>
  <c r="H27" i="35"/>
  <c r="F27" i="35"/>
  <c r="D27" i="35"/>
  <c r="C27" i="35"/>
  <c r="H26" i="35"/>
  <c r="F26" i="35"/>
  <c r="D26" i="35"/>
  <c r="C26" i="35"/>
  <c r="H25" i="35"/>
  <c r="I25" i="35" s="1"/>
  <c r="P25" i="7" s="1"/>
  <c r="Q25" i="7" s="1"/>
  <c r="G26" i="8" s="1"/>
  <c r="F25" i="35"/>
  <c r="D25" i="35"/>
  <c r="C25" i="35"/>
  <c r="H24" i="35"/>
  <c r="F24" i="35"/>
  <c r="I24" i="35" s="1"/>
  <c r="P24" i="7" s="1"/>
  <c r="Q24" i="7" s="1"/>
  <c r="G25" i="8" s="1"/>
  <c r="D24" i="35"/>
  <c r="C24" i="35"/>
  <c r="H23" i="35"/>
  <c r="F23" i="35"/>
  <c r="I23" i="35" s="1"/>
  <c r="P23" i="7" s="1"/>
  <c r="Q23" i="7" s="1"/>
  <c r="G24" i="8" s="1"/>
  <c r="D23" i="35"/>
  <c r="C23" i="35"/>
  <c r="H22" i="35"/>
  <c r="F22" i="35"/>
  <c r="I22" i="35" s="1"/>
  <c r="P22" i="7" s="1"/>
  <c r="Q22" i="7" s="1"/>
  <c r="G23" i="8" s="1"/>
  <c r="D22" i="35"/>
  <c r="C22" i="35"/>
  <c r="H21" i="35"/>
  <c r="F21" i="35"/>
  <c r="D21" i="35"/>
  <c r="C21" i="35"/>
  <c r="H20" i="35"/>
  <c r="I20" i="35" s="1"/>
  <c r="P20" i="7" s="1"/>
  <c r="Q20" i="7" s="1"/>
  <c r="G21" i="8" s="1"/>
  <c r="F20" i="35"/>
  <c r="D20" i="35"/>
  <c r="C20" i="35"/>
  <c r="H19" i="35"/>
  <c r="F19" i="35"/>
  <c r="D19" i="35"/>
  <c r="C19" i="35"/>
  <c r="H18" i="35"/>
  <c r="F18" i="35"/>
  <c r="D18" i="35"/>
  <c r="C18" i="35"/>
  <c r="H17" i="35"/>
  <c r="I17" i="35" s="1"/>
  <c r="P17" i="7" s="1"/>
  <c r="Q17" i="7" s="1"/>
  <c r="G18" i="8" s="1"/>
  <c r="F17" i="35"/>
  <c r="D17" i="35"/>
  <c r="C17" i="35"/>
  <c r="I16" i="35"/>
  <c r="P16" i="7" s="1"/>
  <c r="Q16" i="7" s="1"/>
  <c r="G17" i="8" s="1"/>
  <c r="H16" i="35"/>
  <c r="F16" i="35"/>
  <c r="D16" i="35"/>
  <c r="C16" i="35"/>
  <c r="H15" i="35"/>
  <c r="F15" i="35"/>
  <c r="I15" i="35" s="1"/>
  <c r="P15" i="7" s="1"/>
  <c r="Q15" i="7" s="1"/>
  <c r="G16" i="8" s="1"/>
  <c r="D15" i="35"/>
  <c r="C15" i="35"/>
  <c r="H14" i="35"/>
  <c r="F14" i="35"/>
  <c r="I14" i="35" s="1"/>
  <c r="P14" i="7" s="1"/>
  <c r="Q14" i="7" s="1"/>
  <c r="G15" i="8" s="1"/>
  <c r="D14" i="35"/>
  <c r="C14" i="35"/>
  <c r="H13" i="35"/>
  <c r="F13" i="35"/>
  <c r="D13" i="35"/>
  <c r="C13" i="35"/>
  <c r="H12" i="35"/>
  <c r="F12" i="35"/>
  <c r="I12" i="35" s="1"/>
  <c r="P12" i="7" s="1"/>
  <c r="Q12" i="7" s="1"/>
  <c r="G13" i="8" s="1"/>
  <c r="D12" i="35"/>
  <c r="C12" i="35"/>
  <c r="H11" i="35"/>
  <c r="F11" i="35"/>
  <c r="D11" i="35"/>
  <c r="C11" i="35"/>
  <c r="H10" i="35"/>
  <c r="F10" i="35"/>
  <c r="D10" i="35"/>
  <c r="C10" i="35"/>
  <c r="H9" i="35"/>
  <c r="I9" i="35" s="1"/>
  <c r="P9" i="7" s="1"/>
  <c r="Q9" i="7" s="1"/>
  <c r="G10" i="8" s="1"/>
  <c r="F9" i="35"/>
  <c r="D9" i="35"/>
  <c r="C9" i="35"/>
  <c r="H8" i="35"/>
  <c r="F8" i="35"/>
  <c r="I8" i="35" s="1"/>
  <c r="P8" i="7" s="1"/>
  <c r="Q8" i="7" s="1"/>
  <c r="G9" i="8" s="1"/>
  <c r="D8" i="35"/>
  <c r="C8" i="35"/>
  <c r="H7" i="35"/>
  <c r="F7" i="35"/>
  <c r="I7" i="35" s="1"/>
  <c r="P7" i="7" s="1"/>
  <c r="Q7" i="7" s="1"/>
  <c r="G8" i="8" s="1"/>
  <c r="D7" i="35"/>
  <c r="C7" i="35"/>
  <c r="H6" i="35"/>
  <c r="I6" i="35" s="1"/>
  <c r="P6" i="7" s="1"/>
  <c r="Q6" i="7" s="1"/>
  <c r="G7" i="8" s="1"/>
  <c r="D6" i="35"/>
  <c r="C6" i="35"/>
  <c r="H5" i="35"/>
  <c r="F5" i="35"/>
  <c r="D5" i="35"/>
  <c r="C5" i="35"/>
  <c r="I41" i="34"/>
  <c r="M41" i="7" s="1"/>
  <c r="I40" i="34"/>
  <c r="M40" i="7" s="1"/>
  <c r="I39" i="34"/>
  <c r="M39" i="7" s="1"/>
  <c r="I38" i="34"/>
  <c r="M38" i="7" s="1"/>
  <c r="I37" i="34"/>
  <c r="M37" i="7" s="1"/>
  <c r="I36" i="34"/>
  <c r="M36" i="7" s="1"/>
  <c r="N36" i="7" s="1"/>
  <c r="F37" i="8" s="1"/>
  <c r="I35" i="34"/>
  <c r="M35" i="7" s="1"/>
  <c r="N35" i="7" s="1"/>
  <c r="F36" i="8" s="1"/>
  <c r="I34" i="34"/>
  <c r="M34" i="7" s="1"/>
  <c r="N34" i="7" s="1"/>
  <c r="F35" i="8" s="1"/>
  <c r="H33" i="34"/>
  <c r="I33" i="34" s="1"/>
  <c r="M33" i="7" s="1"/>
  <c r="N33" i="7" s="1"/>
  <c r="F34" i="8" s="1"/>
  <c r="H32" i="34"/>
  <c r="I32" i="34" s="1"/>
  <c r="M32" i="7" s="1"/>
  <c r="N32" i="7" s="1"/>
  <c r="F33" i="8" s="1"/>
  <c r="H31" i="34"/>
  <c r="I31" i="34" s="1"/>
  <c r="M31" i="7" s="1"/>
  <c r="N31" i="7" s="1"/>
  <c r="F32" i="8" s="1"/>
  <c r="H30" i="34"/>
  <c r="I30" i="34" s="1"/>
  <c r="M30" i="7" s="1"/>
  <c r="N30" i="7" s="1"/>
  <c r="F31" i="8" s="1"/>
  <c r="H29" i="34"/>
  <c r="F29" i="34"/>
  <c r="D29" i="34"/>
  <c r="C29" i="34"/>
  <c r="H28" i="34"/>
  <c r="F28" i="34"/>
  <c r="D28" i="34"/>
  <c r="C28" i="34"/>
  <c r="H27" i="34"/>
  <c r="I27" i="34" s="1"/>
  <c r="M27" i="7" s="1"/>
  <c r="N27" i="7" s="1"/>
  <c r="F28" i="8" s="1"/>
  <c r="F27" i="34"/>
  <c r="D27" i="34"/>
  <c r="C27" i="34"/>
  <c r="H26" i="34"/>
  <c r="F26" i="34"/>
  <c r="I26" i="34" s="1"/>
  <c r="M26" i="7" s="1"/>
  <c r="N26" i="7" s="1"/>
  <c r="F27" i="8" s="1"/>
  <c r="D26" i="34"/>
  <c r="C26" i="34"/>
  <c r="H25" i="34"/>
  <c r="F25" i="34"/>
  <c r="I25" i="34" s="1"/>
  <c r="M25" i="7" s="1"/>
  <c r="N25" i="7" s="1"/>
  <c r="F26" i="8" s="1"/>
  <c r="D25" i="34"/>
  <c r="C25" i="34"/>
  <c r="H24" i="34"/>
  <c r="F24" i="34"/>
  <c r="I24" i="34" s="1"/>
  <c r="M24" i="7" s="1"/>
  <c r="N24" i="7" s="1"/>
  <c r="F25" i="8" s="1"/>
  <c r="D24" i="34"/>
  <c r="C24" i="34"/>
  <c r="H23" i="34"/>
  <c r="F23" i="34"/>
  <c r="D23" i="34"/>
  <c r="C23" i="34"/>
  <c r="H22" i="34"/>
  <c r="I22" i="34" s="1"/>
  <c r="M22" i="7" s="1"/>
  <c r="N22" i="7" s="1"/>
  <c r="F23" i="8" s="1"/>
  <c r="F22" i="34"/>
  <c r="D22" i="34"/>
  <c r="C22" i="34"/>
  <c r="H21" i="34"/>
  <c r="F21" i="34"/>
  <c r="D21" i="34"/>
  <c r="C21" i="34"/>
  <c r="H20" i="34"/>
  <c r="F20" i="34"/>
  <c r="D20" i="34"/>
  <c r="C20" i="34"/>
  <c r="H19" i="34"/>
  <c r="I19" i="34" s="1"/>
  <c r="M19" i="7" s="1"/>
  <c r="N19" i="7" s="1"/>
  <c r="F20" i="8" s="1"/>
  <c r="F19" i="34"/>
  <c r="D19" i="34"/>
  <c r="C19" i="34"/>
  <c r="I18" i="34"/>
  <c r="M18" i="7" s="1"/>
  <c r="N18" i="7" s="1"/>
  <c r="F19" i="8" s="1"/>
  <c r="H18" i="34"/>
  <c r="F18" i="34"/>
  <c r="D18" i="34"/>
  <c r="C18" i="34"/>
  <c r="H17" i="34"/>
  <c r="F17" i="34"/>
  <c r="I17" i="34" s="1"/>
  <c r="M17" i="7" s="1"/>
  <c r="N17" i="7" s="1"/>
  <c r="F18" i="8" s="1"/>
  <c r="D17" i="34"/>
  <c r="C17" i="34"/>
  <c r="H16" i="34"/>
  <c r="F16" i="34"/>
  <c r="I16" i="34" s="1"/>
  <c r="M16" i="7" s="1"/>
  <c r="N16" i="7" s="1"/>
  <c r="F17" i="8" s="1"/>
  <c r="D16" i="34"/>
  <c r="C16" i="34"/>
  <c r="H15" i="34"/>
  <c r="F15" i="34"/>
  <c r="D15" i="34"/>
  <c r="C15" i="34"/>
  <c r="H14" i="34"/>
  <c r="F14" i="34"/>
  <c r="I14" i="34" s="1"/>
  <c r="M14" i="7" s="1"/>
  <c r="N14" i="7" s="1"/>
  <c r="F15" i="8" s="1"/>
  <c r="D14" i="34"/>
  <c r="C14" i="34"/>
  <c r="H13" i="34"/>
  <c r="F13" i="34"/>
  <c r="D13" i="34"/>
  <c r="C13" i="34"/>
  <c r="H12" i="34"/>
  <c r="F12" i="34"/>
  <c r="D12" i="34"/>
  <c r="C12" i="34"/>
  <c r="H11" i="34"/>
  <c r="I11" i="34" s="1"/>
  <c r="M11" i="7" s="1"/>
  <c r="N11" i="7" s="1"/>
  <c r="F12" i="8" s="1"/>
  <c r="F11" i="34"/>
  <c r="D11" i="34"/>
  <c r="C11" i="34"/>
  <c r="H10" i="34"/>
  <c r="F10" i="34"/>
  <c r="I10" i="34" s="1"/>
  <c r="M10" i="7" s="1"/>
  <c r="N10" i="7" s="1"/>
  <c r="F11" i="8" s="1"/>
  <c r="D10" i="34"/>
  <c r="C10" i="34"/>
  <c r="H9" i="34"/>
  <c r="F9" i="34"/>
  <c r="I9" i="34" s="1"/>
  <c r="M9" i="7" s="1"/>
  <c r="N9" i="7" s="1"/>
  <c r="F10" i="8" s="1"/>
  <c r="D9" i="34"/>
  <c r="C9" i="34"/>
  <c r="H8" i="34"/>
  <c r="F8" i="34"/>
  <c r="I8" i="34" s="1"/>
  <c r="M8" i="7" s="1"/>
  <c r="N8" i="7" s="1"/>
  <c r="F9" i="8" s="1"/>
  <c r="D8" i="34"/>
  <c r="C8" i="34"/>
  <c r="H7" i="34"/>
  <c r="F7" i="34"/>
  <c r="D7" i="34"/>
  <c r="C7" i="34"/>
  <c r="H6" i="34"/>
  <c r="I6" i="34" s="1"/>
  <c r="M6" i="7" s="1"/>
  <c r="N6" i="7" s="1"/>
  <c r="F7" i="8" s="1"/>
  <c r="D6" i="34"/>
  <c r="C6" i="34"/>
  <c r="H5" i="34"/>
  <c r="F5" i="34"/>
  <c r="I5" i="34" s="1"/>
  <c r="M5" i="7" s="1"/>
  <c r="D5" i="34"/>
  <c r="C5" i="34"/>
  <c r="I41" i="33"/>
  <c r="J41" i="7" s="1"/>
  <c r="K41" i="7" s="1"/>
  <c r="I40" i="33"/>
  <c r="J40" i="7" s="1"/>
  <c r="K40" i="7" s="1"/>
  <c r="E41" i="8" s="1"/>
  <c r="I39" i="33"/>
  <c r="J39" i="7" s="1"/>
  <c r="K39" i="7" s="1"/>
  <c r="E40" i="8" s="1"/>
  <c r="I38" i="33"/>
  <c r="J38" i="7" s="1"/>
  <c r="K38" i="7" s="1"/>
  <c r="E39" i="8" s="1"/>
  <c r="I37" i="33"/>
  <c r="J37" i="7" s="1"/>
  <c r="K37" i="7" s="1"/>
  <c r="E38" i="8" s="1"/>
  <c r="I36" i="33"/>
  <c r="J36" i="7" s="1"/>
  <c r="K36" i="7" s="1"/>
  <c r="E37" i="8" s="1"/>
  <c r="I35" i="33"/>
  <c r="J35" i="7" s="1"/>
  <c r="K35" i="7" s="1"/>
  <c r="E36" i="8" s="1"/>
  <c r="I34" i="33"/>
  <c r="J34" i="7" s="1"/>
  <c r="K34" i="7" s="1"/>
  <c r="E35" i="8" s="1"/>
  <c r="H33" i="33"/>
  <c r="I33" i="33" s="1"/>
  <c r="J33" i="7" s="1"/>
  <c r="K33" i="7" s="1"/>
  <c r="E34" i="8" s="1"/>
  <c r="H32" i="33"/>
  <c r="I32" i="33" s="1"/>
  <c r="J32" i="7" s="1"/>
  <c r="K32" i="7" s="1"/>
  <c r="E33" i="8" s="1"/>
  <c r="H31" i="33"/>
  <c r="I31" i="33" s="1"/>
  <c r="J31" i="7" s="1"/>
  <c r="K31" i="7" s="1"/>
  <c r="E32" i="8" s="1"/>
  <c r="H30" i="33"/>
  <c r="I30" i="33" s="1"/>
  <c r="J30" i="7" s="1"/>
  <c r="K30" i="7" s="1"/>
  <c r="E31" i="8" s="1"/>
  <c r="H29" i="33"/>
  <c r="F29" i="33"/>
  <c r="I29" i="33" s="1"/>
  <c r="J29" i="7" s="1"/>
  <c r="K29" i="7" s="1"/>
  <c r="E30" i="8" s="1"/>
  <c r="D29" i="33"/>
  <c r="C29" i="33"/>
  <c r="H28" i="33"/>
  <c r="F28" i="33"/>
  <c r="I28" i="33" s="1"/>
  <c r="J28" i="7" s="1"/>
  <c r="K28" i="7" s="1"/>
  <c r="E29" i="8" s="1"/>
  <c r="D28" i="33"/>
  <c r="C28" i="33"/>
  <c r="H27" i="33"/>
  <c r="F27" i="33"/>
  <c r="D27" i="33"/>
  <c r="C27" i="33"/>
  <c r="H26" i="33"/>
  <c r="I26" i="33" s="1"/>
  <c r="J26" i="7" s="1"/>
  <c r="K26" i="7" s="1"/>
  <c r="E27" i="8" s="1"/>
  <c r="F26" i="33"/>
  <c r="D26" i="33"/>
  <c r="C26" i="33"/>
  <c r="H25" i="33"/>
  <c r="F25" i="33"/>
  <c r="D25" i="33"/>
  <c r="C25" i="33"/>
  <c r="H24" i="33"/>
  <c r="F24" i="33"/>
  <c r="D24" i="33"/>
  <c r="C24" i="33"/>
  <c r="H23" i="33"/>
  <c r="I23" i="33" s="1"/>
  <c r="J23" i="7" s="1"/>
  <c r="K23" i="7" s="1"/>
  <c r="E24" i="8" s="1"/>
  <c r="F23" i="33"/>
  <c r="D23" i="33"/>
  <c r="C23" i="33"/>
  <c r="I22" i="33"/>
  <c r="J22" i="7" s="1"/>
  <c r="K22" i="7" s="1"/>
  <c r="E23" i="8" s="1"/>
  <c r="H22" i="33"/>
  <c r="F22" i="33"/>
  <c r="D22" i="33"/>
  <c r="C22" i="33"/>
  <c r="H21" i="33"/>
  <c r="F21" i="33"/>
  <c r="I21" i="33" s="1"/>
  <c r="J21" i="7" s="1"/>
  <c r="K21" i="7" s="1"/>
  <c r="E22" i="8" s="1"/>
  <c r="D21" i="33"/>
  <c r="C21" i="33"/>
  <c r="H20" i="33"/>
  <c r="F20" i="33"/>
  <c r="I20" i="33" s="1"/>
  <c r="J20" i="7" s="1"/>
  <c r="K20" i="7" s="1"/>
  <c r="E21" i="8" s="1"/>
  <c r="D20" i="33"/>
  <c r="C20" i="33"/>
  <c r="H19" i="33"/>
  <c r="F19" i="33"/>
  <c r="D19" i="33"/>
  <c r="C19" i="33"/>
  <c r="H18" i="33"/>
  <c r="F18" i="33"/>
  <c r="I18" i="33" s="1"/>
  <c r="J18" i="7" s="1"/>
  <c r="K18" i="7" s="1"/>
  <c r="E19" i="8" s="1"/>
  <c r="D18" i="33"/>
  <c r="C18" i="33"/>
  <c r="H17" i="33"/>
  <c r="F17" i="33"/>
  <c r="D17" i="33"/>
  <c r="C17" i="33"/>
  <c r="H16" i="33"/>
  <c r="F16" i="33"/>
  <c r="D16" i="33"/>
  <c r="C16" i="33"/>
  <c r="H15" i="33"/>
  <c r="I15" i="33" s="1"/>
  <c r="J15" i="7" s="1"/>
  <c r="K15" i="7" s="1"/>
  <c r="E16" i="8" s="1"/>
  <c r="F15" i="33"/>
  <c r="D15" i="33"/>
  <c r="C15" i="33"/>
  <c r="H14" i="33"/>
  <c r="F14" i="33"/>
  <c r="I14" i="33" s="1"/>
  <c r="J14" i="7" s="1"/>
  <c r="K14" i="7" s="1"/>
  <c r="E15" i="8" s="1"/>
  <c r="D14" i="33"/>
  <c r="C14" i="33"/>
  <c r="H13" i="33"/>
  <c r="F13" i="33"/>
  <c r="I13" i="33" s="1"/>
  <c r="J13" i="7" s="1"/>
  <c r="K13" i="7" s="1"/>
  <c r="E14" i="8" s="1"/>
  <c r="D13" i="33"/>
  <c r="C13" i="33"/>
  <c r="H12" i="33"/>
  <c r="F12" i="33"/>
  <c r="I12" i="33" s="1"/>
  <c r="J12" i="7" s="1"/>
  <c r="K12" i="7" s="1"/>
  <c r="E13" i="8" s="1"/>
  <c r="D12" i="33"/>
  <c r="C12" i="33"/>
  <c r="H11" i="33"/>
  <c r="F11" i="33"/>
  <c r="D11" i="33"/>
  <c r="C11" i="33"/>
  <c r="H10" i="33"/>
  <c r="I10" i="33" s="1"/>
  <c r="J10" i="7" s="1"/>
  <c r="K10" i="7" s="1"/>
  <c r="E11" i="8" s="1"/>
  <c r="F10" i="33"/>
  <c r="D10" i="33"/>
  <c r="C10" i="33"/>
  <c r="H9" i="33"/>
  <c r="F9" i="33"/>
  <c r="D9" i="33"/>
  <c r="C9" i="33"/>
  <c r="H8" i="33"/>
  <c r="F8" i="33"/>
  <c r="D8" i="33"/>
  <c r="C8" i="33"/>
  <c r="H7" i="33"/>
  <c r="I7" i="33" s="1"/>
  <c r="J7" i="7" s="1"/>
  <c r="K7" i="7" s="1"/>
  <c r="E8" i="8" s="1"/>
  <c r="F7" i="33"/>
  <c r="D7" i="33"/>
  <c r="C7" i="33"/>
  <c r="I6" i="33"/>
  <c r="J6" i="7" s="1"/>
  <c r="K6" i="7" s="1"/>
  <c r="E7" i="8" s="1"/>
  <c r="H6" i="33"/>
  <c r="D6" i="33"/>
  <c r="C6" i="33"/>
  <c r="H5" i="33"/>
  <c r="F5" i="33"/>
  <c r="D5" i="33"/>
  <c r="C5" i="33"/>
  <c r="D31" i="5"/>
  <c r="I41" i="32"/>
  <c r="I40" i="32"/>
  <c r="G40" i="7" s="1"/>
  <c r="I39" i="32"/>
  <c r="G39" i="7" s="1"/>
  <c r="H39" i="7" s="1"/>
  <c r="D40" i="8" s="1"/>
  <c r="O40" i="8" s="1"/>
  <c r="I38" i="32"/>
  <c r="G38" i="7" s="1"/>
  <c r="H38" i="7" s="1"/>
  <c r="D39" i="8" s="1"/>
  <c r="O39" i="8" s="1"/>
  <c r="I37" i="32"/>
  <c r="G37" i="7" s="1"/>
  <c r="H37" i="7" s="1"/>
  <c r="D38" i="8" s="1"/>
  <c r="O38" i="8" s="1"/>
  <c r="I36" i="32"/>
  <c r="G36" i="7" s="1"/>
  <c r="H36" i="7" s="1"/>
  <c r="D37" i="8" s="1"/>
  <c r="O37" i="8" s="1"/>
  <c r="I35" i="32"/>
  <c r="G35" i="7" s="1"/>
  <c r="H35" i="7" s="1"/>
  <c r="D36" i="8" s="1"/>
  <c r="I34" i="32"/>
  <c r="G34" i="7" s="1"/>
  <c r="H34" i="7" s="1"/>
  <c r="D35" i="8" s="1"/>
  <c r="H33" i="32"/>
  <c r="I33" i="32" s="1"/>
  <c r="G33" i="7" s="1"/>
  <c r="H33" i="7" s="1"/>
  <c r="D34" i="8" s="1"/>
  <c r="H32" i="32"/>
  <c r="I32" i="32" s="1"/>
  <c r="G32" i="7" s="1"/>
  <c r="H32" i="7" s="1"/>
  <c r="D33" i="8" s="1"/>
  <c r="H31" i="32"/>
  <c r="I31" i="32" s="1"/>
  <c r="G31" i="7" s="1"/>
  <c r="H31" i="7" s="1"/>
  <c r="D32" i="8" s="1"/>
  <c r="H30" i="32"/>
  <c r="I30" i="32" s="1"/>
  <c r="G30" i="7" s="1"/>
  <c r="H30" i="7" s="1"/>
  <c r="D31" i="8" s="1"/>
  <c r="H29" i="32"/>
  <c r="F29" i="32"/>
  <c r="D29" i="32"/>
  <c r="C29" i="32"/>
  <c r="H28" i="32"/>
  <c r="F28" i="32"/>
  <c r="D28" i="32"/>
  <c r="C28" i="32"/>
  <c r="H27" i="32"/>
  <c r="I27" i="32" s="1"/>
  <c r="G27" i="7" s="1"/>
  <c r="H27" i="7" s="1"/>
  <c r="D28" i="8" s="1"/>
  <c r="F27" i="32"/>
  <c r="D27" i="32"/>
  <c r="C27" i="32"/>
  <c r="H26" i="32"/>
  <c r="F26" i="32"/>
  <c r="I26" i="32" s="1"/>
  <c r="G26" i="7" s="1"/>
  <c r="H26" i="7" s="1"/>
  <c r="D27" i="8" s="1"/>
  <c r="D26" i="32"/>
  <c r="C26" i="32"/>
  <c r="H25" i="32"/>
  <c r="F25" i="32"/>
  <c r="I25" i="32" s="1"/>
  <c r="G25" i="7" s="1"/>
  <c r="H25" i="7" s="1"/>
  <c r="D26" i="8" s="1"/>
  <c r="D25" i="32"/>
  <c r="C25" i="32"/>
  <c r="H24" i="32"/>
  <c r="F24" i="32"/>
  <c r="I24" i="32" s="1"/>
  <c r="G24" i="7" s="1"/>
  <c r="H24" i="7" s="1"/>
  <c r="D25" i="8" s="1"/>
  <c r="D24" i="32"/>
  <c r="C24" i="32"/>
  <c r="H23" i="32"/>
  <c r="F23" i="32"/>
  <c r="D23" i="32"/>
  <c r="C23" i="32"/>
  <c r="H22" i="32"/>
  <c r="I22" i="32" s="1"/>
  <c r="G22" i="7" s="1"/>
  <c r="H22" i="7" s="1"/>
  <c r="D23" i="8" s="1"/>
  <c r="F22" i="32"/>
  <c r="D22" i="32"/>
  <c r="C22" i="32"/>
  <c r="H21" i="32"/>
  <c r="F21" i="32"/>
  <c r="D21" i="32"/>
  <c r="C21" i="32"/>
  <c r="H20" i="32"/>
  <c r="F20" i="32"/>
  <c r="D20" i="32"/>
  <c r="C20" i="32"/>
  <c r="H19" i="32"/>
  <c r="I19" i="32" s="1"/>
  <c r="G19" i="7" s="1"/>
  <c r="H19" i="7" s="1"/>
  <c r="D20" i="8" s="1"/>
  <c r="F19" i="32"/>
  <c r="D19" i="32"/>
  <c r="C19" i="32"/>
  <c r="I18" i="32"/>
  <c r="G18" i="7" s="1"/>
  <c r="H18" i="7" s="1"/>
  <c r="D19" i="8" s="1"/>
  <c r="H18" i="32"/>
  <c r="F18" i="32"/>
  <c r="D18" i="32"/>
  <c r="C18" i="32"/>
  <c r="H17" i="32"/>
  <c r="F17" i="32"/>
  <c r="I17" i="32" s="1"/>
  <c r="G17" i="7" s="1"/>
  <c r="H17" i="7" s="1"/>
  <c r="D18" i="8" s="1"/>
  <c r="D17" i="32"/>
  <c r="C17" i="32"/>
  <c r="H16" i="32"/>
  <c r="F16" i="32"/>
  <c r="I16" i="32" s="1"/>
  <c r="G16" i="7" s="1"/>
  <c r="H16" i="7" s="1"/>
  <c r="D17" i="8" s="1"/>
  <c r="D16" i="32"/>
  <c r="C16" i="32"/>
  <c r="H15" i="32"/>
  <c r="F15" i="32"/>
  <c r="D15" i="32"/>
  <c r="C15" i="32"/>
  <c r="H14" i="32"/>
  <c r="F14" i="32"/>
  <c r="I14" i="32" s="1"/>
  <c r="G14" i="7" s="1"/>
  <c r="H14" i="7" s="1"/>
  <c r="D15" i="8" s="1"/>
  <c r="D14" i="32"/>
  <c r="C14" i="32"/>
  <c r="H13" i="32"/>
  <c r="F13" i="32"/>
  <c r="D13" i="32"/>
  <c r="C13" i="32"/>
  <c r="H12" i="32"/>
  <c r="F12" i="32"/>
  <c r="D12" i="32"/>
  <c r="C12" i="32"/>
  <c r="H11" i="32"/>
  <c r="I11" i="32" s="1"/>
  <c r="G11" i="7" s="1"/>
  <c r="H11" i="7" s="1"/>
  <c r="D12" i="8" s="1"/>
  <c r="F11" i="32"/>
  <c r="D11" i="32"/>
  <c r="C11" i="32"/>
  <c r="H10" i="32"/>
  <c r="F10" i="32"/>
  <c r="I10" i="32" s="1"/>
  <c r="G10" i="7" s="1"/>
  <c r="H10" i="7" s="1"/>
  <c r="D11" i="8" s="1"/>
  <c r="D10" i="32"/>
  <c r="C10" i="32"/>
  <c r="H9" i="32"/>
  <c r="F9" i="32"/>
  <c r="I9" i="32" s="1"/>
  <c r="G9" i="7" s="1"/>
  <c r="H9" i="7" s="1"/>
  <c r="D10" i="8" s="1"/>
  <c r="D9" i="32"/>
  <c r="C9" i="32"/>
  <c r="H8" i="32"/>
  <c r="F8" i="32"/>
  <c r="I8" i="32" s="1"/>
  <c r="G8" i="7" s="1"/>
  <c r="H8" i="7" s="1"/>
  <c r="D9" i="8" s="1"/>
  <c r="D8" i="32"/>
  <c r="C8" i="32"/>
  <c r="H7" i="32"/>
  <c r="F7" i="32"/>
  <c r="D7" i="32"/>
  <c r="C7" i="32"/>
  <c r="H6" i="32"/>
  <c r="I6" i="32" s="1"/>
  <c r="G6" i="7" s="1"/>
  <c r="H6" i="7" s="1"/>
  <c r="D7" i="8" s="1"/>
  <c r="D6" i="32"/>
  <c r="C6" i="32"/>
  <c r="H5" i="32"/>
  <c r="F5" i="32"/>
  <c r="D5" i="32"/>
  <c r="C5" i="32"/>
  <c r="I7" i="6"/>
  <c r="D7" i="7" s="1"/>
  <c r="I9" i="6"/>
  <c r="D9" i="7" s="1"/>
  <c r="I11" i="6"/>
  <c r="D11" i="7" s="1"/>
  <c r="I13" i="6"/>
  <c r="D13" i="7" s="1"/>
  <c r="I15" i="6"/>
  <c r="D15" i="7" s="1"/>
  <c r="I17" i="6"/>
  <c r="D17" i="7" s="1"/>
  <c r="I19" i="6"/>
  <c r="D19" i="7" s="1"/>
  <c r="I21" i="6"/>
  <c r="D21" i="7" s="1"/>
  <c r="I23" i="6"/>
  <c r="D23" i="7" s="1"/>
  <c r="I34" i="6"/>
  <c r="D34" i="7" s="1"/>
  <c r="E34" i="7" s="1"/>
  <c r="C35" i="8" s="1"/>
  <c r="O35" i="8" s="1"/>
  <c r="Q35" i="8" s="1"/>
  <c r="I35" i="6"/>
  <c r="D35" i="7" s="1"/>
  <c r="E35" i="7" s="1"/>
  <c r="C36" i="8" s="1"/>
  <c r="O36" i="8" s="1"/>
  <c r="I36" i="6"/>
  <c r="D36" i="7" s="1"/>
  <c r="E36" i="7" s="1"/>
  <c r="I37" i="6"/>
  <c r="D37" i="7" s="1"/>
  <c r="E37" i="7" s="1"/>
  <c r="I38" i="6"/>
  <c r="D38" i="7" s="1"/>
  <c r="E38" i="7" s="1"/>
  <c r="I39" i="6"/>
  <c r="D39" i="7" s="1"/>
  <c r="E39" i="7" s="1"/>
  <c r="I40" i="6"/>
  <c r="D40" i="7" s="1"/>
  <c r="E40" i="7" s="1"/>
  <c r="I41" i="6"/>
  <c r="D41" i="7" s="1"/>
  <c r="E41" i="7" s="1"/>
  <c r="H6" i="6"/>
  <c r="H7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I28" i="6" s="1"/>
  <c r="D28" i="7" s="1"/>
  <c r="H29" i="6"/>
  <c r="H30" i="6"/>
  <c r="I30" i="6" s="1"/>
  <c r="D30" i="7" s="1"/>
  <c r="E30" i="7" s="1"/>
  <c r="C31" i="8" s="1"/>
  <c r="O31" i="8" s="1"/>
  <c r="Q31" i="8" s="1"/>
  <c r="H31" i="6"/>
  <c r="I31" i="6" s="1"/>
  <c r="D31" i="7" s="1"/>
  <c r="E31" i="7" s="1"/>
  <c r="C32" i="8" s="1"/>
  <c r="O32" i="8" s="1"/>
  <c r="Q32" i="8" s="1"/>
  <c r="H32" i="6"/>
  <c r="I32" i="6" s="1"/>
  <c r="D32" i="7" s="1"/>
  <c r="E32" i="7" s="1"/>
  <c r="C33" i="8" s="1"/>
  <c r="O33" i="8" s="1"/>
  <c r="Q33" i="8" s="1"/>
  <c r="H33" i="6"/>
  <c r="I33" i="6" s="1"/>
  <c r="D33" i="7" s="1"/>
  <c r="E33" i="7" s="1"/>
  <c r="C34" i="8" s="1"/>
  <c r="O34" i="8" s="1"/>
  <c r="Q34" i="8" s="1"/>
  <c r="H5" i="6"/>
  <c r="F6" i="6"/>
  <c r="I6" i="6" s="1"/>
  <c r="D6" i="7" s="1"/>
  <c r="F7" i="6"/>
  <c r="F8" i="6"/>
  <c r="I8" i="6" s="1"/>
  <c r="D8" i="7" s="1"/>
  <c r="F9" i="6"/>
  <c r="F10" i="6"/>
  <c r="I10" i="6" s="1"/>
  <c r="D10" i="7" s="1"/>
  <c r="F11" i="6"/>
  <c r="F12" i="6"/>
  <c r="I12" i="6" s="1"/>
  <c r="D12" i="7" s="1"/>
  <c r="F13" i="6"/>
  <c r="F14" i="6"/>
  <c r="I14" i="6" s="1"/>
  <c r="D14" i="7" s="1"/>
  <c r="F15" i="6"/>
  <c r="F16" i="6"/>
  <c r="I16" i="6" s="1"/>
  <c r="D16" i="7" s="1"/>
  <c r="F17" i="6"/>
  <c r="F18" i="6"/>
  <c r="I18" i="6" s="1"/>
  <c r="D18" i="7" s="1"/>
  <c r="F19" i="6"/>
  <c r="F20" i="6"/>
  <c r="I20" i="6" s="1"/>
  <c r="D20" i="7" s="1"/>
  <c r="F21" i="6"/>
  <c r="F22" i="6"/>
  <c r="I22" i="6" s="1"/>
  <c r="D22" i="7" s="1"/>
  <c r="F23" i="6"/>
  <c r="F24" i="6"/>
  <c r="I24" i="6" s="1"/>
  <c r="D24" i="7" s="1"/>
  <c r="F25" i="6"/>
  <c r="F26" i="6"/>
  <c r="I26" i="6" s="1"/>
  <c r="D26" i="7" s="1"/>
  <c r="F27" i="6"/>
  <c r="I27" i="6" s="1"/>
  <c r="D27" i="7" s="1"/>
  <c r="F28" i="6"/>
  <c r="F29" i="6"/>
  <c r="I29" i="6" s="1"/>
  <c r="D29" i="7" s="1"/>
  <c r="F5" i="6"/>
  <c r="I5" i="6" s="1"/>
  <c r="D5" i="7" s="1"/>
  <c r="D5" i="6"/>
  <c r="D6" i="6"/>
  <c r="D7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C5" i="6"/>
  <c r="C6" i="6"/>
  <c r="C7" i="6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D30" i="21"/>
  <c r="C30" i="21"/>
  <c r="D29" i="21"/>
  <c r="C29" i="21"/>
  <c r="D28" i="21"/>
  <c r="C28" i="21"/>
  <c r="D27" i="21"/>
  <c r="C27" i="21"/>
  <c r="D26" i="21"/>
  <c r="C26" i="21"/>
  <c r="D25" i="21"/>
  <c r="C25" i="21"/>
  <c r="D24" i="21"/>
  <c r="C24" i="21"/>
  <c r="D23" i="21"/>
  <c r="C23" i="21"/>
  <c r="D22" i="21"/>
  <c r="C22" i="21"/>
  <c r="D21" i="21"/>
  <c r="C21" i="21"/>
  <c r="D20" i="21"/>
  <c r="C20" i="21"/>
  <c r="D19" i="21"/>
  <c r="C19" i="21"/>
  <c r="D18" i="21"/>
  <c r="C18" i="21"/>
  <c r="D17" i="21"/>
  <c r="C17" i="21"/>
  <c r="D16" i="21"/>
  <c r="C16" i="21"/>
  <c r="D15" i="21"/>
  <c r="C15" i="21"/>
  <c r="D14" i="21"/>
  <c r="C14" i="21"/>
  <c r="D13" i="21"/>
  <c r="C13" i="21"/>
  <c r="D12" i="21"/>
  <c r="C12" i="21"/>
  <c r="D11" i="21"/>
  <c r="C11" i="21"/>
  <c r="D10" i="21"/>
  <c r="C10" i="21"/>
  <c r="D9" i="21"/>
  <c r="C9" i="21"/>
  <c r="D8" i="21"/>
  <c r="C8" i="21"/>
  <c r="D7" i="21"/>
  <c r="C7" i="21"/>
  <c r="D6" i="21"/>
  <c r="C6" i="21"/>
  <c r="D30" i="20"/>
  <c r="C30" i="20"/>
  <c r="D29" i="20"/>
  <c r="C29" i="20"/>
  <c r="D28" i="20"/>
  <c r="C28" i="20"/>
  <c r="D27" i="20"/>
  <c r="C27" i="20"/>
  <c r="D26" i="20"/>
  <c r="C26" i="20"/>
  <c r="D25" i="20"/>
  <c r="C25" i="20"/>
  <c r="D24" i="20"/>
  <c r="C24" i="20"/>
  <c r="D23" i="20"/>
  <c r="C23" i="20"/>
  <c r="D22" i="20"/>
  <c r="C22" i="20"/>
  <c r="D21" i="20"/>
  <c r="C21" i="20"/>
  <c r="D20" i="20"/>
  <c r="C20" i="20"/>
  <c r="D19" i="20"/>
  <c r="C19" i="20"/>
  <c r="D18" i="20"/>
  <c r="C18" i="20"/>
  <c r="D17" i="20"/>
  <c r="C17" i="20"/>
  <c r="D16" i="20"/>
  <c r="C16" i="20"/>
  <c r="D15" i="20"/>
  <c r="C15" i="20"/>
  <c r="D14" i="20"/>
  <c r="C14" i="20"/>
  <c r="D13" i="20"/>
  <c r="C13" i="20"/>
  <c r="D12" i="20"/>
  <c r="C12" i="20"/>
  <c r="D11" i="20"/>
  <c r="C11" i="20"/>
  <c r="D10" i="20"/>
  <c r="C10" i="20"/>
  <c r="D9" i="20"/>
  <c r="C9" i="20"/>
  <c r="D8" i="20"/>
  <c r="C8" i="20"/>
  <c r="D7" i="20"/>
  <c r="C7" i="20"/>
  <c r="D6" i="20"/>
  <c r="C6" i="20"/>
  <c r="D30" i="19"/>
  <c r="C30" i="19"/>
  <c r="D29" i="19"/>
  <c r="C29" i="19"/>
  <c r="D28" i="19"/>
  <c r="C28" i="19"/>
  <c r="D27" i="19"/>
  <c r="C27" i="19"/>
  <c r="D26" i="19"/>
  <c r="C26" i="19"/>
  <c r="D25" i="19"/>
  <c r="C25" i="19"/>
  <c r="D24" i="19"/>
  <c r="C24" i="19"/>
  <c r="D23" i="19"/>
  <c r="C23" i="19"/>
  <c r="D22" i="19"/>
  <c r="C22" i="19"/>
  <c r="D21" i="19"/>
  <c r="C21" i="19"/>
  <c r="D20" i="19"/>
  <c r="C20" i="19"/>
  <c r="D19" i="19"/>
  <c r="C19" i="19"/>
  <c r="D18" i="19"/>
  <c r="C18" i="19"/>
  <c r="D17" i="19"/>
  <c r="C17" i="19"/>
  <c r="D16" i="19"/>
  <c r="C16" i="19"/>
  <c r="D15" i="19"/>
  <c r="C15" i="19"/>
  <c r="D14" i="19"/>
  <c r="C14" i="19"/>
  <c r="D13" i="19"/>
  <c r="C13" i="19"/>
  <c r="D12" i="19"/>
  <c r="C12" i="19"/>
  <c r="D11" i="19"/>
  <c r="C11" i="19"/>
  <c r="D10" i="19"/>
  <c r="C10" i="19"/>
  <c r="D9" i="19"/>
  <c r="C9" i="19"/>
  <c r="D8" i="19"/>
  <c r="C8" i="19"/>
  <c r="D7" i="19"/>
  <c r="C7" i="19"/>
  <c r="D6" i="19"/>
  <c r="C6" i="19"/>
  <c r="D30" i="22"/>
  <c r="C30" i="22"/>
  <c r="D29" i="22"/>
  <c r="C29" i="22"/>
  <c r="D28" i="22"/>
  <c r="C28" i="22"/>
  <c r="D27" i="22"/>
  <c r="C27" i="22"/>
  <c r="D26" i="22"/>
  <c r="C26" i="22"/>
  <c r="D25" i="22"/>
  <c r="C25" i="22"/>
  <c r="D24" i="22"/>
  <c r="C24" i="22"/>
  <c r="D23" i="22"/>
  <c r="C23" i="22"/>
  <c r="D22" i="22"/>
  <c r="C22" i="22"/>
  <c r="D21" i="22"/>
  <c r="C21" i="22"/>
  <c r="D20" i="22"/>
  <c r="C20" i="22"/>
  <c r="D19" i="22"/>
  <c r="C19" i="22"/>
  <c r="D18" i="22"/>
  <c r="C18" i="22"/>
  <c r="D17" i="22"/>
  <c r="C17" i="22"/>
  <c r="D16" i="22"/>
  <c r="C16" i="22"/>
  <c r="D15" i="22"/>
  <c r="C15" i="22"/>
  <c r="D14" i="22"/>
  <c r="C14" i="22"/>
  <c r="D13" i="22"/>
  <c r="C13" i="22"/>
  <c r="D12" i="22"/>
  <c r="C12" i="22"/>
  <c r="D11" i="22"/>
  <c r="C11" i="22"/>
  <c r="D10" i="22"/>
  <c r="C10" i="22"/>
  <c r="D9" i="22"/>
  <c r="C9" i="22"/>
  <c r="D8" i="22"/>
  <c r="C8" i="22"/>
  <c r="D7" i="22"/>
  <c r="C7" i="22"/>
  <c r="D6" i="22"/>
  <c r="C6" i="22"/>
  <c r="D30" i="18"/>
  <c r="C30" i="18"/>
  <c r="D29" i="18"/>
  <c r="C29" i="18"/>
  <c r="D28" i="18"/>
  <c r="C28" i="18"/>
  <c r="D27" i="18"/>
  <c r="C27" i="18"/>
  <c r="D26" i="18"/>
  <c r="C26" i="18"/>
  <c r="D25" i="18"/>
  <c r="C25" i="18"/>
  <c r="D24" i="18"/>
  <c r="C24" i="18"/>
  <c r="D23" i="18"/>
  <c r="C23" i="18"/>
  <c r="D22" i="18"/>
  <c r="C22" i="18"/>
  <c r="D21" i="18"/>
  <c r="C21" i="18"/>
  <c r="D20" i="18"/>
  <c r="C20" i="18"/>
  <c r="D19" i="18"/>
  <c r="C19" i="18"/>
  <c r="D18" i="18"/>
  <c r="C18" i="18"/>
  <c r="D17" i="18"/>
  <c r="C17" i="18"/>
  <c r="D16" i="18"/>
  <c r="C16" i="18"/>
  <c r="D15" i="18"/>
  <c r="C15" i="18"/>
  <c r="D14" i="18"/>
  <c r="C14" i="18"/>
  <c r="D13" i="18"/>
  <c r="C13" i="18"/>
  <c r="D12" i="18"/>
  <c r="C12" i="18"/>
  <c r="D11" i="18"/>
  <c r="C11" i="18"/>
  <c r="D10" i="18"/>
  <c r="C10" i="18"/>
  <c r="D9" i="18"/>
  <c r="C9" i="18"/>
  <c r="D8" i="18"/>
  <c r="C8" i="18"/>
  <c r="D7" i="18"/>
  <c r="C7" i="18"/>
  <c r="D6" i="18"/>
  <c r="C6" i="18"/>
  <c r="D30" i="17"/>
  <c r="C30" i="17"/>
  <c r="D29" i="17"/>
  <c r="C29" i="17"/>
  <c r="D28" i="17"/>
  <c r="C28" i="17"/>
  <c r="D27" i="17"/>
  <c r="C27" i="17"/>
  <c r="D26" i="17"/>
  <c r="C26" i="17"/>
  <c r="D25" i="17"/>
  <c r="C25" i="17"/>
  <c r="D24" i="17"/>
  <c r="C24" i="17"/>
  <c r="D23" i="17"/>
  <c r="C23" i="17"/>
  <c r="D22" i="17"/>
  <c r="C22" i="17"/>
  <c r="D21" i="17"/>
  <c r="C21" i="17"/>
  <c r="D20" i="17"/>
  <c r="C20" i="17"/>
  <c r="D19" i="17"/>
  <c r="C19" i="17"/>
  <c r="D18" i="17"/>
  <c r="C18" i="17"/>
  <c r="D17" i="17"/>
  <c r="C17" i="17"/>
  <c r="D16" i="17"/>
  <c r="C16" i="17"/>
  <c r="D15" i="17"/>
  <c r="C15" i="17"/>
  <c r="D14" i="17"/>
  <c r="C14" i="17"/>
  <c r="D13" i="17"/>
  <c r="C13" i="17"/>
  <c r="D12" i="17"/>
  <c r="C12" i="17"/>
  <c r="D11" i="17"/>
  <c r="C11" i="17"/>
  <c r="D10" i="17"/>
  <c r="C10" i="17"/>
  <c r="D9" i="17"/>
  <c r="C9" i="17"/>
  <c r="D8" i="17"/>
  <c r="C8" i="17"/>
  <c r="D7" i="17"/>
  <c r="C7" i="17"/>
  <c r="D6" i="17"/>
  <c r="C6" i="17"/>
  <c r="D30" i="16"/>
  <c r="C30" i="16"/>
  <c r="D29" i="16"/>
  <c r="C29" i="16"/>
  <c r="D28" i="16"/>
  <c r="C28" i="16"/>
  <c r="D27" i="16"/>
  <c r="C27" i="16"/>
  <c r="D26" i="16"/>
  <c r="C26" i="16"/>
  <c r="D25" i="16"/>
  <c r="C25" i="16"/>
  <c r="D24" i="16"/>
  <c r="C24" i="16"/>
  <c r="D23" i="16"/>
  <c r="C23" i="16"/>
  <c r="D22" i="16"/>
  <c r="C22" i="16"/>
  <c r="D21" i="16"/>
  <c r="C21" i="16"/>
  <c r="D20" i="16"/>
  <c r="C20" i="16"/>
  <c r="D19" i="16"/>
  <c r="C19" i="16"/>
  <c r="D18" i="16"/>
  <c r="C18" i="16"/>
  <c r="D17" i="16"/>
  <c r="C17" i="16"/>
  <c r="D16" i="16"/>
  <c r="C16" i="16"/>
  <c r="D15" i="16"/>
  <c r="C15" i="16"/>
  <c r="D14" i="16"/>
  <c r="C14" i="16"/>
  <c r="D13" i="16"/>
  <c r="C13" i="16"/>
  <c r="D12" i="16"/>
  <c r="C12" i="16"/>
  <c r="D11" i="16"/>
  <c r="C11" i="16"/>
  <c r="D10" i="16"/>
  <c r="C10" i="16"/>
  <c r="D9" i="16"/>
  <c r="C9" i="16"/>
  <c r="D8" i="16"/>
  <c r="C8" i="16"/>
  <c r="D7" i="16"/>
  <c r="C7" i="16"/>
  <c r="D6" i="16"/>
  <c r="C6" i="16"/>
  <c r="D30" i="15"/>
  <c r="C30" i="15"/>
  <c r="D29" i="15"/>
  <c r="C29" i="15"/>
  <c r="D28" i="15"/>
  <c r="C28" i="15"/>
  <c r="D27" i="15"/>
  <c r="C27" i="15"/>
  <c r="D26" i="15"/>
  <c r="C26" i="15"/>
  <c r="D25" i="15"/>
  <c r="C25" i="15"/>
  <c r="D24" i="15"/>
  <c r="C24" i="15"/>
  <c r="D23" i="15"/>
  <c r="C23" i="15"/>
  <c r="D22" i="15"/>
  <c r="C22" i="15"/>
  <c r="D21" i="15"/>
  <c r="C21" i="15"/>
  <c r="D20" i="15"/>
  <c r="C20" i="15"/>
  <c r="D19" i="15"/>
  <c r="C19" i="15"/>
  <c r="D18" i="15"/>
  <c r="C18" i="15"/>
  <c r="D17" i="15"/>
  <c r="C17" i="15"/>
  <c r="D16" i="15"/>
  <c r="C16" i="15"/>
  <c r="D15" i="15"/>
  <c r="C15" i="15"/>
  <c r="D14" i="15"/>
  <c r="C14" i="15"/>
  <c r="D13" i="15"/>
  <c r="C13" i="15"/>
  <c r="D12" i="15"/>
  <c r="C12" i="15"/>
  <c r="D11" i="15"/>
  <c r="C11" i="15"/>
  <c r="D10" i="15"/>
  <c r="C10" i="15"/>
  <c r="D9" i="15"/>
  <c r="C9" i="15"/>
  <c r="D8" i="15"/>
  <c r="C8" i="15"/>
  <c r="D7" i="15"/>
  <c r="C7" i="15"/>
  <c r="D6" i="15"/>
  <c r="C6" i="15"/>
  <c r="D30" i="14"/>
  <c r="C30" i="14"/>
  <c r="D29" i="14"/>
  <c r="C29" i="14"/>
  <c r="D28" i="14"/>
  <c r="C28" i="14"/>
  <c r="D27" i="14"/>
  <c r="C27" i="14"/>
  <c r="D26" i="14"/>
  <c r="C26" i="14"/>
  <c r="D25" i="14"/>
  <c r="C25" i="14"/>
  <c r="D24" i="14"/>
  <c r="C24" i="14"/>
  <c r="D23" i="14"/>
  <c r="C23" i="14"/>
  <c r="D22" i="14"/>
  <c r="C22" i="14"/>
  <c r="D21" i="14"/>
  <c r="C21" i="14"/>
  <c r="D20" i="14"/>
  <c r="C20" i="14"/>
  <c r="D19" i="14"/>
  <c r="C19" i="14"/>
  <c r="D18" i="14"/>
  <c r="C18" i="14"/>
  <c r="D17" i="14"/>
  <c r="C17" i="14"/>
  <c r="D16" i="14"/>
  <c r="C16" i="14"/>
  <c r="D15" i="14"/>
  <c r="C15" i="14"/>
  <c r="D14" i="14"/>
  <c r="C14" i="14"/>
  <c r="D13" i="14"/>
  <c r="C13" i="14"/>
  <c r="D12" i="14"/>
  <c r="C12" i="14"/>
  <c r="D11" i="14"/>
  <c r="C11" i="14"/>
  <c r="D10" i="14"/>
  <c r="C10" i="14"/>
  <c r="D9" i="14"/>
  <c r="C9" i="14"/>
  <c r="D8" i="14"/>
  <c r="C8" i="14"/>
  <c r="D7" i="14"/>
  <c r="C7" i="14"/>
  <c r="D6" i="14"/>
  <c r="C6" i="14"/>
  <c r="D30" i="13"/>
  <c r="C30" i="13"/>
  <c r="D29" i="13"/>
  <c r="C29" i="13"/>
  <c r="D28" i="13"/>
  <c r="C28" i="13"/>
  <c r="D27" i="13"/>
  <c r="C27" i="13"/>
  <c r="D26" i="13"/>
  <c r="C26" i="13"/>
  <c r="D25" i="13"/>
  <c r="C25" i="13"/>
  <c r="D24" i="13"/>
  <c r="C24" i="13"/>
  <c r="D23" i="13"/>
  <c r="C23" i="13"/>
  <c r="D22" i="13"/>
  <c r="C22" i="13"/>
  <c r="D21" i="13"/>
  <c r="C21" i="13"/>
  <c r="D20" i="13"/>
  <c r="C20" i="13"/>
  <c r="D19" i="13"/>
  <c r="C19" i="13"/>
  <c r="D18" i="13"/>
  <c r="C18" i="13"/>
  <c r="D17" i="13"/>
  <c r="C17" i="13"/>
  <c r="D16" i="13"/>
  <c r="C16" i="13"/>
  <c r="D15" i="13"/>
  <c r="C15" i="13"/>
  <c r="D14" i="13"/>
  <c r="C14" i="13"/>
  <c r="D13" i="13"/>
  <c r="C13" i="13"/>
  <c r="D12" i="13"/>
  <c r="C12" i="13"/>
  <c r="D11" i="13"/>
  <c r="C11" i="13"/>
  <c r="D10" i="13"/>
  <c r="C10" i="13"/>
  <c r="D9" i="13"/>
  <c r="C9" i="13"/>
  <c r="D8" i="13"/>
  <c r="C8" i="13"/>
  <c r="D7" i="13"/>
  <c r="C7" i="13"/>
  <c r="D6" i="13"/>
  <c r="C6" i="13"/>
  <c r="S7" i="5"/>
  <c r="S8" i="5"/>
  <c r="S9" i="5"/>
  <c r="S10" i="5"/>
  <c r="S11" i="5"/>
  <c r="S12" i="5"/>
  <c r="S13" i="5"/>
  <c r="S14" i="5"/>
  <c r="S15" i="5"/>
  <c r="S16" i="5"/>
  <c r="S17" i="5"/>
  <c r="S18" i="5"/>
  <c r="S19" i="5"/>
  <c r="S20" i="5"/>
  <c r="S21" i="5"/>
  <c r="S22" i="5"/>
  <c r="S23" i="5"/>
  <c r="S24" i="5"/>
  <c r="S25" i="5"/>
  <c r="S26" i="5"/>
  <c r="S27" i="5"/>
  <c r="S28" i="5"/>
  <c r="S29" i="5"/>
  <c r="S30" i="5"/>
  <c r="S6" i="5"/>
  <c r="P7" i="5"/>
  <c r="P8" i="5"/>
  <c r="P9" i="5"/>
  <c r="P10" i="5"/>
  <c r="P11" i="5"/>
  <c r="P12" i="5"/>
  <c r="P13" i="5"/>
  <c r="P14" i="5"/>
  <c r="P15" i="5"/>
  <c r="P16" i="5"/>
  <c r="P17" i="5"/>
  <c r="P18" i="5"/>
  <c r="P19" i="5"/>
  <c r="P20" i="5"/>
  <c r="P21" i="5"/>
  <c r="P22" i="5"/>
  <c r="P23" i="5"/>
  <c r="P24" i="5"/>
  <c r="P25" i="5"/>
  <c r="P26" i="5"/>
  <c r="P27" i="5"/>
  <c r="P28" i="5"/>
  <c r="P29" i="5"/>
  <c r="P30" i="5"/>
  <c r="P6" i="5"/>
  <c r="M7" i="5"/>
  <c r="M8" i="5"/>
  <c r="M9" i="5"/>
  <c r="M10" i="5"/>
  <c r="T10" i="5" s="1"/>
  <c r="C9" i="7" s="1"/>
  <c r="M11" i="5"/>
  <c r="M12" i="5"/>
  <c r="M13" i="5"/>
  <c r="M14" i="5"/>
  <c r="T14" i="5" s="1"/>
  <c r="C13" i="7" s="1"/>
  <c r="M15" i="5"/>
  <c r="M16" i="5"/>
  <c r="M17" i="5"/>
  <c r="M18" i="5"/>
  <c r="T18" i="5" s="1"/>
  <c r="C17" i="7" s="1"/>
  <c r="M19" i="5"/>
  <c r="M20" i="5"/>
  <c r="M21" i="5"/>
  <c r="M22" i="5"/>
  <c r="T22" i="5" s="1"/>
  <c r="C21" i="7" s="1"/>
  <c r="M23" i="5"/>
  <c r="M24" i="5"/>
  <c r="M25" i="5"/>
  <c r="M26" i="5"/>
  <c r="T26" i="5" s="1"/>
  <c r="C25" i="7" s="1"/>
  <c r="M27" i="5"/>
  <c r="M28" i="5"/>
  <c r="M29" i="5"/>
  <c r="M30" i="5"/>
  <c r="T30" i="5" s="1"/>
  <c r="C29" i="7" s="1"/>
  <c r="M6" i="5"/>
  <c r="D6" i="5"/>
  <c r="D7" i="5"/>
  <c r="D8" i="5"/>
  <c r="D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0" i="5"/>
  <c r="N8" i="3"/>
  <c r="G31" i="11" l="1"/>
  <c r="T29" i="5"/>
  <c r="C28" i="7" s="1"/>
  <c r="T25" i="5"/>
  <c r="C24" i="7" s="1"/>
  <c r="T21" i="5"/>
  <c r="C20" i="7" s="1"/>
  <c r="T17" i="5"/>
  <c r="C16" i="7" s="1"/>
  <c r="E16" i="7" s="1"/>
  <c r="C17" i="8" s="1"/>
  <c r="O17" i="8" s="1"/>
  <c r="Q17" i="8" s="1"/>
  <c r="T13" i="5"/>
  <c r="C12" i="7" s="1"/>
  <c r="T9" i="5"/>
  <c r="C8" i="7" s="1"/>
  <c r="T6" i="5"/>
  <c r="I7" i="32"/>
  <c r="G7" i="7" s="1"/>
  <c r="H7" i="7" s="1"/>
  <c r="D8" i="8" s="1"/>
  <c r="I12" i="32"/>
  <c r="G12" i="7" s="1"/>
  <c r="H12" i="7" s="1"/>
  <c r="D13" i="8" s="1"/>
  <c r="I13" i="32"/>
  <c r="G13" i="7" s="1"/>
  <c r="H13" i="7" s="1"/>
  <c r="D14" i="8" s="1"/>
  <c r="I23" i="32"/>
  <c r="G23" i="7" s="1"/>
  <c r="H23" i="7" s="1"/>
  <c r="D24" i="8" s="1"/>
  <c r="I28" i="32"/>
  <c r="G28" i="7" s="1"/>
  <c r="H28" i="7" s="1"/>
  <c r="D29" i="8" s="1"/>
  <c r="I29" i="32"/>
  <c r="G29" i="7" s="1"/>
  <c r="H29" i="7" s="1"/>
  <c r="D30" i="8" s="1"/>
  <c r="I11" i="33"/>
  <c r="J11" i="7" s="1"/>
  <c r="K11" i="7" s="1"/>
  <c r="E12" i="8" s="1"/>
  <c r="I16" i="33"/>
  <c r="J16" i="7" s="1"/>
  <c r="K16" i="7" s="1"/>
  <c r="E17" i="8" s="1"/>
  <c r="I17" i="33"/>
  <c r="J17" i="7" s="1"/>
  <c r="K17" i="7" s="1"/>
  <c r="E18" i="8" s="1"/>
  <c r="I27" i="33"/>
  <c r="J27" i="7" s="1"/>
  <c r="K27" i="7" s="1"/>
  <c r="E28" i="8" s="1"/>
  <c r="I7" i="34"/>
  <c r="M7" i="7" s="1"/>
  <c r="N7" i="7" s="1"/>
  <c r="F8" i="8" s="1"/>
  <c r="I12" i="34"/>
  <c r="M12" i="7" s="1"/>
  <c r="N12" i="7" s="1"/>
  <c r="F13" i="8" s="1"/>
  <c r="I13" i="34"/>
  <c r="M13" i="7" s="1"/>
  <c r="N13" i="7" s="1"/>
  <c r="F14" i="8" s="1"/>
  <c r="I23" i="34"/>
  <c r="M23" i="7" s="1"/>
  <c r="N23" i="7" s="1"/>
  <c r="F24" i="8" s="1"/>
  <c r="I28" i="34"/>
  <c r="M28" i="7" s="1"/>
  <c r="N28" i="7" s="1"/>
  <c r="F29" i="8" s="1"/>
  <c r="I29" i="34"/>
  <c r="M29" i="7" s="1"/>
  <c r="N29" i="7" s="1"/>
  <c r="F30" i="8" s="1"/>
  <c r="I5" i="35"/>
  <c r="P5" i="7" s="1"/>
  <c r="I10" i="35"/>
  <c r="P10" i="7" s="1"/>
  <c r="Q10" i="7" s="1"/>
  <c r="G11" i="8" s="1"/>
  <c r="I11" i="35"/>
  <c r="P11" i="7" s="1"/>
  <c r="Q11" i="7" s="1"/>
  <c r="G12" i="8" s="1"/>
  <c r="I21" i="35"/>
  <c r="P21" i="7" s="1"/>
  <c r="Q21" i="7" s="1"/>
  <c r="G22" i="8" s="1"/>
  <c r="I26" i="35"/>
  <c r="P26" i="7" s="1"/>
  <c r="Q26" i="7" s="1"/>
  <c r="G27" i="8" s="1"/>
  <c r="I27" i="35"/>
  <c r="P27" i="7" s="1"/>
  <c r="Q27" i="7" s="1"/>
  <c r="G28" i="8" s="1"/>
  <c r="I11" i="37"/>
  <c r="V11" i="7" s="1"/>
  <c r="W11" i="7" s="1"/>
  <c r="I12" i="8" s="1"/>
  <c r="I16" i="37"/>
  <c r="V16" i="7" s="1"/>
  <c r="W16" i="7" s="1"/>
  <c r="I17" i="8" s="1"/>
  <c r="I17" i="37"/>
  <c r="V17" i="7" s="1"/>
  <c r="W17" i="7" s="1"/>
  <c r="I18" i="8" s="1"/>
  <c r="I27" i="37"/>
  <c r="V27" i="7" s="1"/>
  <c r="W27" i="7" s="1"/>
  <c r="I28" i="8" s="1"/>
  <c r="I9" i="38"/>
  <c r="Y9" i="7" s="1"/>
  <c r="Z9" i="7" s="1"/>
  <c r="J10" i="8" s="1"/>
  <c r="I19" i="38"/>
  <c r="Y19" i="7" s="1"/>
  <c r="Z19" i="7" s="1"/>
  <c r="J20" i="8" s="1"/>
  <c r="I24" i="38"/>
  <c r="Y24" i="7" s="1"/>
  <c r="Z24" i="7" s="1"/>
  <c r="J25" i="8" s="1"/>
  <c r="I25" i="38"/>
  <c r="Y25" i="7" s="1"/>
  <c r="Z25" i="7" s="1"/>
  <c r="J26" i="8" s="1"/>
  <c r="I8" i="39"/>
  <c r="AB8" i="7" s="1"/>
  <c r="AC8" i="7" s="1"/>
  <c r="K9" i="8" s="1"/>
  <c r="I9" i="39"/>
  <c r="AB9" i="7" s="1"/>
  <c r="AC9" i="7" s="1"/>
  <c r="K10" i="8" s="1"/>
  <c r="I19" i="39"/>
  <c r="AB19" i="7" s="1"/>
  <c r="AC19" i="7" s="1"/>
  <c r="K20" i="8" s="1"/>
  <c r="I24" i="39"/>
  <c r="AB24" i="7" s="1"/>
  <c r="AC24" i="7" s="1"/>
  <c r="K25" i="8" s="1"/>
  <c r="I25" i="39"/>
  <c r="AB25" i="7" s="1"/>
  <c r="AC25" i="7" s="1"/>
  <c r="K26" i="8" s="1"/>
  <c r="I20" i="40"/>
  <c r="AE20" i="7" s="1"/>
  <c r="AF20" i="7" s="1"/>
  <c r="L21" i="8" s="1"/>
  <c r="I21" i="40"/>
  <c r="AE21" i="7" s="1"/>
  <c r="AF21" i="7" s="1"/>
  <c r="L22" i="8" s="1"/>
  <c r="I11" i="41"/>
  <c r="AH11" i="7" s="1"/>
  <c r="AI11" i="7" s="1"/>
  <c r="N12" i="8" s="1"/>
  <c r="I16" i="41"/>
  <c r="AH16" i="7" s="1"/>
  <c r="AI16" i="7" s="1"/>
  <c r="N17" i="8" s="1"/>
  <c r="I17" i="41"/>
  <c r="AH17" i="7" s="1"/>
  <c r="AI17" i="7" s="1"/>
  <c r="N18" i="8" s="1"/>
  <c r="I27" i="41"/>
  <c r="AH27" i="7" s="1"/>
  <c r="AI27" i="7" s="1"/>
  <c r="N28" i="8" s="1"/>
  <c r="E27" i="7"/>
  <c r="C28" i="8" s="1"/>
  <c r="T28" i="5"/>
  <c r="C27" i="7" s="1"/>
  <c r="E23" i="7"/>
  <c r="C24" i="8" s="1"/>
  <c r="O24" i="8" s="1"/>
  <c r="Q24" i="8" s="1"/>
  <c r="T24" i="5"/>
  <c r="C23" i="7" s="1"/>
  <c r="E19" i="7"/>
  <c r="C20" i="8" s="1"/>
  <c r="T20" i="5"/>
  <c r="C19" i="7" s="1"/>
  <c r="E15" i="7"/>
  <c r="C16" i="8" s="1"/>
  <c r="O16" i="8" s="1"/>
  <c r="Q16" i="8" s="1"/>
  <c r="T16" i="5"/>
  <c r="C15" i="7" s="1"/>
  <c r="E11" i="7"/>
  <c r="C12" i="8" s="1"/>
  <c r="T12" i="5"/>
  <c r="C11" i="7" s="1"/>
  <c r="E7" i="7"/>
  <c r="C8" i="8" s="1"/>
  <c r="O8" i="8" s="1"/>
  <c r="Q8" i="8" s="1"/>
  <c r="T8" i="5"/>
  <c r="C7" i="7" s="1"/>
  <c r="T27" i="5"/>
  <c r="C26" i="7" s="1"/>
  <c r="E26" i="7" s="1"/>
  <c r="C27" i="8" s="1"/>
  <c r="O27" i="8" s="1"/>
  <c r="Q27" i="8" s="1"/>
  <c r="T23" i="5"/>
  <c r="C22" i="7" s="1"/>
  <c r="E22" i="7" s="1"/>
  <c r="C23" i="8" s="1"/>
  <c r="O23" i="8" s="1"/>
  <c r="Q23" i="8" s="1"/>
  <c r="T19" i="5"/>
  <c r="C18" i="7" s="1"/>
  <c r="E18" i="7" s="1"/>
  <c r="C19" i="8" s="1"/>
  <c r="O19" i="8" s="1"/>
  <c r="Q19" i="8" s="1"/>
  <c r="T15" i="5"/>
  <c r="C14" i="7" s="1"/>
  <c r="E14" i="7" s="1"/>
  <c r="C15" i="8" s="1"/>
  <c r="O15" i="8" s="1"/>
  <c r="Q15" i="8" s="1"/>
  <c r="T11" i="5"/>
  <c r="C10" i="7" s="1"/>
  <c r="E10" i="7" s="1"/>
  <c r="C11" i="8" s="1"/>
  <c r="O11" i="8" s="1"/>
  <c r="Q11" i="8" s="1"/>
  <c r="T7" i="5"/>
  <c r="C6" i="7" s="1"/>
  <c r="E6" i="7" s="1"/>
  <c r="C7" i="8" s="1"/>
  <c r="O7" i="8" s="1"/>
  <c r="Q7" i="8" s="1"/>
  <c r="I25" i="6"/>
  <c r="D25" i="7" s="1"/>
  <c r="I15" i="32"/>
  <c r="G15" i="7" s="1"/>
  <c r="H15" i="7" s="1"/>
  <c r="D16" i="8" s="1"/>
  <c r="I20" i="32"/>
  <c r="G20" i="7" s="1"/>
  <c r="H20" i="7" s="1"/>
  <c r="D21" i="8" s="1"/>
  <c r="I21" i="32"/>
  <c r="G21" i="7" s="1"/>
  <c r="H21" i="7" s="1"/>
  <c r="D22" i="8" s="1"/>
  <c r="I5" i="33"/>
  <c r="J5" i="7" s="1"/>
  <c r="I8" i="33"/>
  <c r="J8" i="7" s="1"/>
  <c r="K8" i="7" s="1"/>
  <c r="E9" i="8" s="1"/>
  <c r="I9" i="33"/>
  <c r="J9" i="7" s="1"/>
  <c r="K9" i="7" s="1"/>
  <c r="E10" i="8" s="1"/>
  <c r="I19" i="33"/>
  <c r="J19" i="7" s="1"/>
  <c r="K19" i="7" s="1"/>
  <c r="E20" i="8" s="1"/>
  <c r="I24" i="33"/>
  <c r="J24" i="7" s="1"/>
  <c r="K24" i="7" s="1"/>
  <c r="E25" i="8" s="1"/>
  <c r="I25" i="33"/>
  <c r="J25" i="7" s="1"/>
  <c r="K25" i="7" s="1"/>
  <c r="E26" i="8" s="1"/>
  <c r="I15" i="34"/>
  <c r="M15" i="7" s="1"/>
  <c r="N15" i="7" s="1"/>
  <c r="F16" i="8" s="1"/>
  <c r="I20" i="34"/>
  <c r="M20" i="7" s="1"/>
  <c r="N20" i="7" s="1"/>
  <c r="F21" i="8" s="1"/>
  <c r="I21" i="34"/>
  <c r="M21" i="7" s="1"/>
  <c r="N21" i="7" s="1"/>
  <c r="F22" i="8" s="1"/>
  <c r="I13" i="35"/>
  <c r="P13" i="7" s="1"/>
  <c r="Q13" i="7" s="1"/>
  <c r="G14" i="8" s="1"/>
  <c r="I18" i="35"/>
  <c r="P18" i="7" s="1"/>
  <c r="Q18" i="7" s="1"/>
  <c r="G19" i="8" s="1"/>
  <c r="I19" i="35"/>
  <c r="P19" i="7" s="1"/>
  <c r="Q19" i="7" s="1"/>
  <c r="G20" i="8" s="1"/>
  <c r="I29" i="35"/>
  <c r="P29" i="7" s="1"/>
  <c r="Q29" i="7" s="1"/>
  <c r="G30" i="8" s="1"/>
  <c r="I5" i="37"/>
  <c r="V5" i="7" s="1"/>
  <c r="I8" i="37"/>
  <c r="V8" i="7" s="1"/>
  <c r="W8" i="7" s="1"/>
  <c r="I9" i="8" s="1"/>
  <c r="I9" i="37"/>
  <c r="V9" i="7" s="1"/>
  <c r="W9" i="7" s="1"/>
  <c r="I10" i="8" s="1"/>
  <c r="I19" i="37"/>
  <c r="V19" i="7" s="1"/>
  <c r="W19" i="7" s="1"/>
  <c r="I20" i="8" s="1"/>
  <c r="I24" i="37"/>
  <c r="V24" i="7" s="1"/>
  <c r="W24" i="7" s="1"/>
  <c r="I25" i="8" s="1"/>
  <c r="I25" i="37"/>
  <c r="V25" i="7" s="1"/>
  <c r="W25" i="7" s="1"/>
  <c r="I26" i="8" s="1"/>
  <c r="I11" i="38"/>
  <c r="Y11" i="7" s="1"/>
  <c r="Z11" i="7" s="1"/>
  <c r="J12" i="8" s="1"/>
  <c r="I16" i="38"/>
  <c r="Y16" i="7" s="1"/>
  <c r="Z16" i="7" s="1"/>
  <c r="J17" i="8" s="1"/>
  <c r="I17" i="38"/>
  <c r="Y17" i="7" s="1"/>
  <c r="Z17" i="7" s="1"/>
  <c r="J18" i="8" s="1"/>
  <c r="I27" i="38"/>
  <c r="Y27" i="7" s="1"/>
  <c r="Z27" i="7" s="1"/>
  <c r="J28" i="8" s="1"/>
  <c r="I11" i="39"/>
  <c r="AB11" i="7" s="1"/>
  <c r="AC11" i="7" s="1"/>
  <c r="K12" i="8" s="1"/>
  <c r="I16" i="39"/>
  <c r="AB16" i="7" s="1"/>
  <c r="AC16" i="7" s="1"/>
  <c r="K17" i="8" s="1"/>
  <c r="I17" i="39"/>
  <c r="AB17" i="7" s="1"/>
  <c r="AC17" i="7" s="1"/>
  <c r="K18" i="8" s="1"/>
  <c r="I27" i="39"/>
  <c r="AB27" i="7" s="1"/>
  <c r="AC27" i="7" s="1"/>
  <c r="K28" i="8" s="1"/>
  <c r="I12" i="40"/>
  <c r="AE12" i="7" s="1"/>
  <c r="AF12" i="7" s="1"/>
  <c r="L13" i="8" s="1"/>
  <c r="I13" i="40"/>
  <c r="AE13" i="7" s="1"/>
  <c r="AF13" i="7" s="1"/>
  <c r="L14" i="8" s="1"/>
  <c r="I14" i="40"/>
  <c r="AE14" i="7" s="1"/>
  <c r="AF14" i="7" s="1"/>
  <c r="L15" i="8" s="1"/>
  <c r="I26" i="40"/>
  <c r="AE26" i="7" s="1"/>
  <c r="AF26" i="7" s="1"/>
  <c r="L27" i="8" s="1"/>
  <c r="I28" i="40"/>
  <c r="AE28" i="7" s="1"/>
  <c r="AF28" i="7" s="1"/>
  <c r="L29" i="8" s="1"/>
  <c r="I29" i="40"/>
  <c r="AE29" i="7" s="1"/>
  <c r="AF29" i="7" s="1"/>
  <c r="L30" i="8" s="1"/>
  <c r="I8" i="41"/>
  <c r="AH8" i="7" s="1"/>
  <c r="AI8" i="7" s="1"/>
  <c r="N9" i="8" s="1"/>
  <c r="I9" i="41"/>
  <c r="AH9" i="7" s="1"/>
  <c r="AI9" i="7" s="1"/>
  <c r="N10" i="8" s="1"/>
  <c r="I19" i="41"/>
  <c r="AH19" i="7" s="1"/>
  <c r="AI19" i="7" s="1"/>
  <c r="N20" i="8" s="1"/>
  <c r="I24" i="41"/>
  <c r="AH24" i="7" s="1"/>
  <c r="AI24" i="7" s="1"/>
  <c r="N25" i="8" s="1"/>
  <c r="I25" i="41"/>
  <c r="AH25" i="7" s="1"/>
  <c r="AI25" i="7" s="1"/>
  <c r="N26" i="8" s="1"/>
  <c r="E24" i="7"/>
  <c r="C25" i="8" s="1"/>
  <c r="E20" i="7"/>
  <c r="C21" i="8" s="1"/>
  <c r="O21" i="8" s="1"/>
  <c r="Q21" i="8" s="1"/>
  <c r="E12" i="7"/>
  <c r="C13" i="8" s="1"/>
  <c r="E29" i="7"/>
  <c r="C30" i="8" s="1"/>
  <c r="O30" i="8" s="1"/>
  <c r="Q30" i="8" s="1"/>
  <c r="E25" i="7"/>
  <c r="C26" i="8" s="1"/>
  <c r="O26" i="8" s="1"/>
  <c r="Q26" i="8" s="1"/>
  <c r="E21" i="7"/>
  <c r="C22" i="8" s="1"/>
  <c r="E17" i="7"/>
  <c r="C18" i="8" s="1"/>
  <c r="E13" i="7"/>
  <c r="C14" i="8" s="1"/>
  <c r="E9" i="7"/>
  <c r="C10" i="8" s="1"/>
  <c r="O10" i="8" s="1"/>
  <c r="Q10" i="8" s="1"/>
  <c r="E28" i="7"/>
  <c r="C29" i="8" s="1"/>
  <c r="E8" i="7"/>
  <c r="C9" i="8" s="1"/>
  <c r="I5" i="41"/>
  <c r="AH5" i="7" s="1"/>
  <c r="W5" i="7"/>
  <c r="I6" i="8" s="1"/>
  <c r="G33" i="11" s="1"/>
  <c r="I5" i="32"/>
  <c r="G5" i="7" s="1"/>
  <c r="AF5" i="7"/>
  <c r="L6" i="8" s="1"/>
  <c r="G37" i="11" s="1"/>
  <c r="AC5" i="7"/>
  <c r="K6" i="8" s="1"/>
  <c r="G36" i="11" s="1"/>
  <c r="Z5" i="7"/>
  <c r="J6" i="8" s="1"/>
  <c r="G34" i="11" s="1"/>
  <c r="T5" i="7"/>
  <c r="H6" i="8" s="1"/>
  <c r="Q5" i="7"/>
  <c r="G6" i="8" s="1"/>
  <c r="G30" i="11" s="1"/>
  <c r="N5" i="7"/>
  <c r="F6" i="8" s="1"/>
  <c r="K5" i="7"/>
  <c r="E6" i="8" s="1"/>
  <c r="G28" i="11" s="1"/>
  <c r="C5" i="7"/>
  <c r="E5" i="7" s="1"/>
  <c r="C6" i="8" s="1"/>
  <c r="G26" i="11" s="1"/>
  <c r="I8" i="38"/>
  <c r="Y8" i="7" s="1"/>
  <c r="Z8" i="7" s="1"/>
  <c r="J9" i="8" s="1"/>
  <c r="O29" i="8" l="1"/>
  <c r="Q29" i="8" s="1"/>
  <c r="O14" i="8"/>
  <c r="Q14" i="8" s="1"/>
  <c r="O25" i="8"/>
  <c r="Q25" i="8" s="1"/>
  <c r="O18" i="8"/>
  <c r="Q18" i="8" s="1"/>
  <c r="O12" i="8"/>
  <c r="Q12" i="8" s="1"/>
  <c r="O20" i="8"/>
  <c r="Q20" i="8" s="1"/>
  <c r="O28" i="8"/>
  <c r="Q28" i="8" s="1"/>
  <c r="G29" i="11"/>
  <c r="O9" i="8"/>
  <c r="Q9" i="8" s="1"/>
  <c r="O13" i="8"/>
  <c r="Q13" i="8" s="1"/>
  <c r="O22" i="8"/>
  <c r="Q22" i="8" s="1"/>
  <c r="AI5" i="7"/>
  <c r="N6" i="8" s="1"/>
  <c r="G38" i="11" s="1"/>
  <c r="H5" i="7"/>
  <c r="D6" i="8" s="1"/>
  <c r="G27" i="11" s="1"/>
  <c r="G11" i="3"/>
  <c r="H11" i="3" s="1"/>
  <c r="J11" i="3"/>
  <c r="I12" i="3" s="1"/>
  <c r="E16" i="3" s="1"/>
  <c r="O6" i="8" l="1"/>
  <c r="P7" i="8"/>
  <c r="P17" i="8"/>
  <c r="P22" i="8"/>
  <c r="P33" i="8"/>
  <c r="P41" i="8"/>
  <c r="P34" i="8"/>
  <c r="P24" i="8"/>
  <c r="P35" i="8"/>
  <c r="P18" i="8"/>
  <c r="P10" i="8"/>
  <c r="P38" i="8"/>
  <c r="P29" i="8"/>
  <c r="P31" i="8"/>
  <c r="P21" i="8"/>
  <c r="P32" i="8"/>
  <c r="P36" i="8"/>
  <c r="P19" i="8"/>
  <c r="P40" i="8"/>
  <c r="P37" i="8"/>
  <c r="P12" i="8"/>
  <c r="P39" i="8"/>
  <c r="P11" i="8"/>
  <c r="P15" i="8"/>
  <c r="P26" i="8"/>
  <c r="P27" i="8"/>
  <c r="P23" i="8"/>
  <c r="P6" i="8"/>
  <c r="P14" i="8"/>
  <c r="P28" i="8"/>
  <c r="P25" i="8"/>
  <c r="P16" i="8"/>
  <c r="P9" i="8"/>
  <c r="P20" i="8"/>
  <c r="P13" i="8"/>
  <c r="P30" i="8"/>
  <c r="F12" i="3"/>
  <c r="E17" i="3" s="1"/>
  <c r="K11" i="3"/>
  <c r="P11" i="3"/>
  <c r="O12" i="3" s="1"/>
  <c r="E14" i="3" s="1"/>
  <c r="M11" i="3"/>
  <c r="L12" i="3" s="1"/>
  <c r="E15" i="3" s="1"/>
  <c r="N11" i="3"/>
  <c r="P8" i="8" l="1"/>
  <c r="Q6" i="8"/>
  <c r="B19" i="11" s="1"/>
</calcChain>
</file>

<file path=xl/sharedStrings.xml><?xml version="1.0" encoding="utf-8"?>
<sst xmlns="http://schemas.openxmlformats.org/spreadsheetml/2006/main" count="636" uniqueCount="244">
  <si>
    <r>
      <rPr>
        <b/>
        <sz val="12"/>
        <color theme="0"/>
        <rFont val="Webdings"/>
        <family val="1"/>
        <charset val="2"/>
      </rPr>
      <t xml:space="preserve">  ¿</t>
    </r>
    <r>
      <rPr>
        <b/>
        <sz val="12"/>
        <color theme="0"/>
        <rFont val="Calibri"/>
        <family val="2"/>
      </rPr>
      <t xml:space="preserve">   </t>
    </r>
    <r>
      <rPr>
        <b/>
        <sz val="12"/>
        <color theme="0"/>
        <rFont val="Calibri"/>
        <family val="2"/>
        <scheme val="minor"/>
      </rPr>
      <t xml:space="preserve">IDENTITAS SEKOLAH   </t>
    </r>
    <r>
      <rPr>
        <i/>
        <sz val="11"/>
        <color theme="0"/>
        <rFont val="Calibri"/>
        <family val="2"/>
        <scheme val="minor"/>
      </rPr>
      <t>(Isi manual di bawah ini)</t>
    </r>
  </si>
  <si>
    <t xml:space="preserve">     NPSN</t>
  </si>
  <si>
    <t xml:space="preserve">     Nama Sekolah</t>
  </si>
  <si>
    <t xml:space="preserve">     Alamat</t>
  </si>
  <si>
    <t xml:space="preserve">     Kepala Sekolah</t>
  </si>
  <si>
    <t xml:space="preserve">     NIP</t>
  </si>
  <si>
    <t>19660609 199201 1 001</t>
  </si>
  <si>
    <t xml:space="preserve">     Kelas/ Semester</t>
  </si>
  <si>
    <t>6 (Enam)</t>
  </si>
  <si>
    <t>Genap</t>
  </si>
  <si>
    <t xml:space="preserve">     Tahun Pelajaran</t>
  </si>
  <si>
    <t xml:space="preserve">     Guru Kelas</t>
  </si>
  <si>
    <t>PUJI UTAMI, S.PdSD</t>
  </si>
  <si>
    <t>198607232009022004</t>
  </si>
  <si>
    <t xml:space="preserve">     Desa</t>
  </si>
  <si>
    <t>PRINGSARI</t>
  </si>
  <si>
    <t xml:space="preserve">     Kecamatan</t>
  </si>
  <si>
    <t>PRINGAPUS</t>
  </si>
  <si>
    <t xml:space="preserve">     Kabupaten/Kota</t>
  </si>
  <si>
    <t>SEMARANG</t>
  </si>
  <si>
    <t xml:space="preserve">     Propinsi</t>
  </si>
  <si>
    <t>JAWA TENGAH</t>
  </si>
  <si>
    <t xml:space="preserve">     Jumlah siswa</t>
  </si>
  <si>
    <t xml:space="preserve">     Tanggal Kelulusan</t>
  </si>
  <si>
    <t xml:space="preserve">Pringsari, </t>
  </si>
  <si>
    <t>DATA SISWA</t>
  </si>
  <si>
    <t>NO</t>
  </si>
  <si>
    <t>No. Induk</t>
  </si>
  <si>
    <t>NISN</t>
  </si>
  <si>
    <t>Nama</t>
  </si>
  <si>
    <t>Tempat Tanggal Lahir</t>
  </si>
  <si>
    <t>Nama Orang Tua</t>
  </si>
  <si>
    <t>0097179388</t>
  </si>
  <si>
    <t>00109936452</t>
  </si>
  <si>
    <t>0096836083</t>
  </si>
  <si>
    <t>0096546046</t>
  </si>
  <si>
    <t>0095246769</t>
  </si>
  <si>
    <t>0102039164</t>
  </si>
  <si>
    <t>0096060217</t>
  </si>
  <si>
    <t>0062163309</t>
  </si>
  <si>
    <t>0108445988</t>
  </si>
  <si>
    <t>0106225197</t>
  </si>
  <si>
    <t>0107053186</t>
  </si>
  <si>
    <t>0104081443</t>
  </si>
  <si>
    <t>0092672750</t>
  </si>
  <si>
    <t>0098808984</t>
  </si>
  <si>
    <t>0097233959</t>
  </si>
  <si>
    <t>0092136533</t>
  </si>
  <si>
    <t>0093805220</t>
  </si>
  <si>
    <t>0098910570</t>
  </si>
  <si>
    <t>0081499733</t>
  </si>
  <si>
    <t>0088599562</t>
  </si>
  <si>
    <t>00104795280</t>
  </si>
  <si>
    <t>0107576510</t>
  </si>
  <si>
    <t>0097585709</t>
  </si>
  <si>
    <t>0085034206</t>
  </si>
  <si>
    <t>0087535922</t>
  </si>
  <si>
    <t>:</t>
  </si>
  <si>
    <t>-</t>
  </si>
  <si>
    <t>=</t>
  </si>
  <si>
    <t>SANGAT BAIK</t>
  </si>
  <si>
    <t>BAIK</t>
  </si>
  <si>
    <t>CUKUP</t>
  </si>
  <si>
    <t>PERLU BIMBINGAN</t>
  </si>
  <si>
    <t>Silahkan tulis KKM satuan pendidikan di tempat yang disediakan</t>
  </si>
  <si>
    <t>Adya Woro Anggraeni</t>
  </si>
  <si>
    <t>Amanda Nikeisya Sudibyo</t>
  </si>
  <si>
    <t>Bimo Anggamahenda</t>
  </si>
  <si>
    <t>Bungah Rizki Rokhimah</t>
  </si>
  <si>
    <t>Enggar Megawantoro</t>
  </si>
  <si>
    <t xml:space="preserve">Firman Ainur Rahmad </t>
  </si>
  <si>
    <t>Indra Setyawan</t>
  </si>
  <si>
    <t>Ismi Nur Fadilah</t>
  </si>
  <si>
    <t>Jordan Ahmad Kautsar</t>
  </si>
  <si>
    <t xml:space="preserve">Kahfila Zahra Aulia </t>
  </si>
  <si>
    <t>Marvin Aditya Pratama</t>
  </si>
  <si>
    <t>Muhammad Jibril Al Hafidz</t>
  </si>
  <si>
    <t>Muhammad Khoirun Hanafi</t>
  </si>
  <si>
    <t>Nila Nafira</t>
  </si>
  <si>
    <t xml:space="preserve">Oktavia Vivi Novita </t>
  </si>
  <si>
    <t>Patricia Chiquitita</t>
  </si>
  <si>
    <t>Rafa Aditya</t>
  </si>
  <si>
    <t>Rifah Akaya Udin</t>
  </si>
  <si>
    <t>Rifky Ardiansyah</t>
  </si>
  <si>
    <t>Rizal Hendriawan</t>
  </si>
  <si>
    <t>Robiyatul Adawiyah</t>
  </si>
  <si>
    <t>Safitri Ayu Wulandari</t>
  </si>
  <si>
    <t xml:space="preserve">Saira Rachman </t>
  </si>
  <si>
    <t>Sisca Indriani Harsari</t>
  </si>
  <si>
    <t>Zaidan Arley</t>
  </si>
  <si>
    <t>Kab. Semarang, 6 November 2009</t>
  </si>
  <si>
    <t>Semarang, 13 Januari  2010</t>
  </si>
  <si>
    <t>Pekanbaru, 10 Juni 2009</t>
  </si>
  <si>
    <t>Semarang, 4 Maret 2010</t>
  </si>
  <si>
    <t>Kab.Semarang, 8 Mei 2009</t>
  </si>
  <si>
    <t>Kab. Semarang, 6 Januari 2010</t>
  </si>
  <si>
    <t>Purbalingga,28 Juli 2009</t>
  </si>
  <si>
    <t>Kab.Semarang, 17 Juli 2006</t>
  </si>
  <si>
    <t>Kab.Semarang, 25 Juni 2010</t>
  </si>
  <si>
    <t>Semarang, 20 Juli 2010</t>
  </si>
  <si>
    <t>Kab. Semarang, 23 Juni 2010</t>
  </si>
  <si>
    <t>Kab.Semarang, 3 Februari 2010</t>
  </si>
  <si>
    <t>Kab. Semarang, 15 Juli 2009</t>
  </si>
  <si>
    <t>Kab.Semarang, 17 Juni 2009</t>
  </si>
  <si>
    <t>Kulon Progo, 20 Oktober 2009</t>
  </si>
  <si>
    <t>Semarang, 25 Desember 2009</t>
  </si>
  <si>
    <t>Kab. Semarang,25 Nopember 2009</t>
  </si>
  <si>
    <t>Kab.Semarang, 12 Maret 2009</t>
  </si>
  <si>
    <t>Kab.Semarang, 5 Januari 2008</t>
  </si>
  <si>
    <t>Kab. Semarang, 4 Maret 2008</t>
  </si>
  <si>
    <t>Kab.Semarang, 23 September 2010</t>
  </si>
  <si>
    <t>Kab. Seamarang, 24 Februari 2010</t>
  </si>
  <si>
    <t>Semarang, 04 Desember 2009</t>
  </si>
  <si>
    <t>Kab.Semarang, 28 Oktober 2008</t>
  </si>
  <si>
    <t>Semarang, 1  Oktober 2008</t>
  </si>
  <si>
    <t>Adi Wibowo</t>
  </si>
  <si>
    <t>Yulianto Sudibyo</t>
  </si>
  <si>
    <t>Supianto</t>
  </si>
  <si>
    <t>Sunoko</t>
  </si>
  <si>
    <t>Minanto</t>
  </si>
  <si>
    <t>Rohmad</t>
  </si>
  <si>
    <t>Giyono</t>
  </si>
  <si>
    <t>Sunadi</t>
  </si>
  <si>
    <t>Purwanto</t>
  </si>
  <si>
    <t>Agung Fitrianto</t>
  </si>
  <si>
    <t>Ari Setiawan</t>
  </si>
  <si>
    <t>Muhammad Taufiq</t>
  </si>
  <si>
    <t>Sunarto</t>
  </si>
  <si>
    <t>Waryono</t>
  </si>
  <si>
    <t>Ansori</t>
  </si>
  <si>
    <t>M. Widiarto Jauhari</t>
  </si>
  <si>
    <t>Zaenal Arifin</t>
  </si>
  <si>
    <t>Miftachudin</t>
  </si>
  <si>
    <t>Sumarjono</t>
  </si>
  <si>
    <t>Samsodin</t>
  </si>
  <si>
    <t>Sopiyan</t>
  </si>
  <si>
    <t>Khotib</t>
  </si>
  <si>
    <t>M. Sobirin</t>
  </si>
  <si>
    <t>Kusminanto</t>
  </si>
  <si>
    <t>Lilik Kurniawan</t>
  </si>
  <si>
    <t>No.Induk</t>
  </si>
  <si>
    <t>Rata-rata</t>
  </si>
  <si>
    <t>Pengetahuan</t>
  </si>
  <si>
    <t>Keterampilan</t>
  </si>
  <si>
    <t>Kelas VI Semester I</t>
  </si>
  <si>
    <t>NILAI RAPOR</t>
  </si>
  <si>
    <t xml:space="preserve">                          </t>
  </si>
  <si>
    <t>AGAMA (RAPOR)</t>
  </si>
  <si>
    <t>PKN (RAPOR)</t>
  </si>
  <si>
    <t>B.IND (RAPOR)</t>
  </si>
  <si>
    <t>MATEMATIKA (RAPOR)</t>
  </si>
  <si>
    <t>IPA (RAPOR)</t>
  </si>
  <si>
    <t>IPS (RAPOR)</t>
  </si>
  <si>
    <t>SBDP (RAPOR)</t>
  </si>
  <si>
    <t>BTQ/ TEMBANG JAWA (RAPOR)</t>
  </si>
  <si>
    <t>PJOK (RAPOR)</t>
  </si>
  <si>
    <t>BAHASA JAWA (RAPOR)</t>
  </si>
  <si>
    <t>BAHASA INGGRIS(RAPOR)</t>
  </si>
  <si>
    <t>2021/2022</t>
  </si>
  <si>
    <t>NO.INDUK</t>
  </si>
  <si>
    <t>NAMA</t>
  </si>
  <si>
    <t>Aspek Penilaian</t>
  </si>
  <si>
    <t>Nilai Total</t>
  </si>
  <si>
    <t>Praktek</t>
  </si>
  <si>
    <t>US AGAMA</t>
  </si>
  <si>
    <t>US PKN</t>
  </si>
  <si>
    <t>US B.IND</t>
  </si>
  <si>
    <t>US MAT</t>
  </si>
  <si>
    <t>US IPA</t>
  </si>
  <si>
    <t>US IPS</t>
  </si>
  <si>
    <t>US SBDP</t>
  </si>
  <si>
    <t>US PJOK</t>
  </si>
  <si>
    <t>US B.JAWA</t>
  </si>
  <si>
    <t>US T.JAWA/BTQ</t>
  </si>
  <si>
    <t>US B.INGGRIS</t>
  </si>
  <si>
    <t>NILAI FINAL</t>
  </si>
  <si>
    <t>NR 40%</t>
  </si>
  <si>
    <t>US 60%</t>
  </si>
  <si>
    <t>PAI</t>
  </si>
  <si>
    <t>PKN</t>
  </si>
  <si>
    <t>NILAI AKHIR</t>
  </si>
  <si>
    <t>B.IND</t>
  </si>
  <si>
    <t>MAT</t>
  </si>
  <si>
    <t>IPA</t>
  </si>
  <si>
    <t>IPS</t>
  </si>
  <si>
    <t>SBDP</t>
  </si>
  <si>
    <t>PJOK</t>
  </si>
  <si>
    <t>B.JAWA</t>
  </si>
  <si>
    <t>MULOK2</t>
  </si>
  <si>
    <t>MULOK3</t>
  </si>
  <si>
    <t>Aspek yang dinilai</t>
  </si>
  <si>
    <t>Nama Siswa</t>
  </si>
  <si>
    <t xml:space="preserve">Agama </t>
  </si>
  <si>
    <t>PPKn</t>
  </si>
  <si>
    <t>Bhs. Indone sia</t>
  </si>
  <si>
    <t>Matematika</t>
  </si>
  <si>
    <t>Penjas Orkes</t>
  </si>
  <si>
    <t>Mulok</t>
  </si>
  <si>
    <t>RANK</t>
  </si>
  <si>
    <t>B Jawa</t>
  </si>
  <si>
    <t>T.Jawa</t>
  </si>
  <si>
    <t>BTQ</t>
  </si>
  <si>
    <t>B Inggris</t>
  </si>
  <si>
    <t xml:space="preserve">PEMERINTAH KABUPATEN SEMARANG </t>
  </si>
  <si>
    <t>KECAMATAN PRINGAPUS</t>
  </si>
  <si>
    <t xml:space="preserve">SURAT KETERANGAN LULUS </t>
  </si>
  <si>
    <t>nama</t>
  </si>
  <si>
    <t>tempat dan tanggal lahir</t>
  </si>
  <si>
    <t>nama orang tua / wali</t>
  </si>
  <si>
    <t>nomor induk siswa</t>
  </si>
  <si>
    <t>nomor induk siswa nasional</t>
  </si>
  <si>
    <t>MATA PELAJARAN</t>
  </si>
  <si>
    <t>NILAI</t>
  </si>
  <si>
    <t>Kelompok A</t>
  </si>
  <si>
    <t>Pendidikan Agama dan Budi Pekerti</t>
  </si>
  <si>
    <t>Pendidikan Pancasila dan Kewarganegaraan</t>
  </si>
  <si>
    <t xml:space="preserve">Bahasa Indonesia </t>
  </si>
  <si>
    <t xml:space="preserve">Ilmu Pengetahuan Alam </t>
  </si>
  <si>
    <t xml:space="preserve">Ilmu Pengetahuan Sosial </t>
  </si>
  <si>
    <t>Kelompok B</t>
  </si>
  <si>
    <t>Seni Budaya dan Prakarya</t>
  </si>
  <si>
    <t>Pendidikan Jasmani, Olahraga dan Kesehatan</t>
  </si>
  <si>
    <t xml:space="preserve">Muatan Lokal </t>
  </si>
  <si>
    <t xml:space="preserve">a. Bahasa Jawa </t>
  </si>
  <si>
    <t xml:space="preserve">c. Bahasa Inggris </t>
  </si>
  <si>
    <t>Kepala Sekolah</t>
  </si>
  <si>
    <t>TAHUN PELAJARAN 2021 / 2022</t>
  </si>
  <si>
    <t>KETERANGAN</t>
  </si>
  <si>
    <t>Puji237</t>
  </si>
  <si>
    <t>SKM</t>
  </si>
  <si>
    <t>Kelas IV Semester I</t>
  </si>
  <si>
    <t>Kelas IV Semester II</t>
  </si>
  <si>
    <t xml:space="preserve"> Kelas V Semester I</t>
  </si>
  <si>
    <t>Kelas V Semester II</t>
  </si>
  <si>
    <t>pujiutami2307</t>
  </si>
  <si>
    <r>
      <t xml:space="preserve">yang telah diumumkan pada  </t>
    </r>
    <r>
      <rPr>
        <sz val="12"/>
        <color rgb="FFFF0000"/>
        <rFont val="Times New Roman"/>
        <family val="1"/>
      </rPr>
      <t xml:space="preserve">…   </t>
    </r>
    <r>
      <rPr>
        <sz val="12"/>
        <color theme="1"/>
        <rFont val="Times New Roman"/>
        <family val="1"/>
      </rPr>
      <t xml:space="preserve">dengan hasil sebagai berikut :  </t>
    </r>
  </si>
  <si>
    <r>
      <t xml:space="preserve">DINAS PENDIDIKAN, </t>
    </r>
    <r>
      <rPr>
        <b/>
        <sz val="11"/>
        <color theme="1"/>
        <rFont val="Times New Roman"/>
        <family val="1"/>
      </rPr>
      <t xml:space="preserve">KEBUDAYAAN, KEPEMUDAAN DAN OLAHRAGA </t>
    </r>
  </si>
  <si>
    <t>dari sekolah dasar setelah memenuhi seluruh kriteria kelulusan sesuai ketentuan perundang-undangan</t>
  </si>
  <si>
    <t>Tohar, S.Pd</t>
  </si>
  <si>
    <t>PRINGSARI 01</t>
  </si>
  <si>
    <t>b. Tembang Jawa / BTQ</t>
  </si>
  <si>
    <t>Puji Utami</t>
  </si>
  <si>
    <t>RT 03 RW  04 Kertosari, Pringsari, Kec.Pringapus</t>
  </si>
  <si>
    <t>dono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</si>
</sst>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_-;\-* #,##0_-;_-* &quot;-&quot;_-;_-@_-"/>
    <numFmt numFmtId="165" formatCode="[$-F800]dddd\,\ mmmm\ dd\,\ yyyy"/>
    <numFmt numFmtId="166" formatCode="[$-809]dd\ mmmm\ yyyy;@"/>
  </numFmts>
  <fonts count="40" x14ac:knownFonts="1">
    <font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Webdings"/>
      <family val="1"/>
      <charset val="2"/>
    </font>
    <font>
      <b/>
      <sz val="12"/>
      <color theme="0"/>
      <name val="Calibri"/>
      <family val="2"/>
    </font>
    <font>
      <i/>
      <sz val="11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charset val="1"/>
      <scheme val="minor"/>
    </font>
    <font>
      <u/>
      <sz val="11"/>
      <color theme="10"/>
      <name val="Calibri"/>
      <family val="2"/>
    </font>
    <font>
      <b/>
      <sz val="14"/>
      <color indexed="10"/>
      <name val="Calibri"/>
      <family val="2"/>
    </font>
    <font>
      <i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Arial"/>
      <family val="2"/>
    </font>
    <font>
      <b/>
      <sz val="9"/>
      <name val="Arial Narrow"/>
      <family val="2"/>
    </font>
    <font>
      <b/>
      <sz val="9"/>
      <name val="Arial"/>
      <family val="2"/>
    </font>
    <font>
      <b/>
      <sz val="8"/>
      <name val="Arial"/>
      <family val="2"/>
    </font>
    <font>
      <sz val="12"/>
      <color theme="1"/>
      <name val="Arial"/>
      <family val="2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6"/>
      <color theme="1"/>
      <name val="Times New Roman"/>
      <family val="1"/>
    </font>
    <font>
      <sz val="10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20"/>
      <color theme="1"/>
      <name val="Times New Roman"/>
      <family val="1"/>
    </font>
    <font>
      <sz val="14"/>
      <color theme="1"/>
      <name val="Arial Black"/>
      <family val="2"/>
    </font>
    <font>
      <sz val="26"/>
      <color theme="1"/>
      <name val="Calibri"/>
      <family val="2"/>
      <scheme val="minor"/>
    </font>
    <font>
      <i/>
      <sz val="11"/>
      <color rgb="FF00B050"/>
      <name val="Calibri"/>
      <family val="2"/>
      <scheme val="minor"/>
    </font>
    <font>
      <u/>
      <sz val="11"/>
      <color theme="5" tint="-0.249977111117893"/>
      <name val="Calibri"/>
      <family val="2"/>
    </font>
    <font>
      <sz val="12"/>
      <color rgb="FFFF0000"/>
      <name val="Times New Roman"/>
      <family val="1"/>
    </font>
    <font>
      <sz val="11"/>
      <color theme="1"/>
      <name val="Calibri"/>
      <family val="2"/>
      <scheme val="minor"/>
    </font>
    <font>
      <b/>
      <u/>
      <sz val="12"/>
      <color theme="1"/>
      <name val="Times New Roman"/>
      <family val="1"/>
    </font>
    <font>
      <i/>
      <sz val="10"/>
      <color theme="1"/>
      <name val="Calibri"/>
      <family val="2"/>
      <scheme val="minor"/>
    </font>
    <font>
      <i/>
      <sz val="11"/>
      <color theme="5" tint="0.3999755851924192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  <xf numFmtId="164" fontId="36" fillId="0" borderId="0" applyFont="0" applyFill="0" applyBorder="0" applyAlignment="0" applyProtection="0"/>
  </cellStyleXfs>
  <cellXfs count="180">
    <xf numFmtId="0" fontId="0" fillId="0" borderId="0" xfId="0"/>
    <xf numFmtId="0" fontId="0" fillId="3" borderId="0" xfId="0" applyFill="1"/>
    <xf numFmtId="0" fontId="5" fillId="5" borderId="0" xfId="0" applyFont="1" applyFill="1" applyProtection="1">
      <protection hidden="1"/>
    </xf>
    <xf numFmtId="0" fontId="6" fillId="5" borderId="0" xfId="0" applyFont="1" applyFill="1" applyAlignment="1" applyProtection="1">
      <alignment vertical="center"/>
      <protection locked="0"/>
    </xf>
    <xf numFmtId="0" fontId="7" fillId="5" borderId="0" xfId="0" applyFont="1" applyFill="1" applyProtection="1">
      <protection hidden="1"/>
    </xf>
    <xf numFmtId="0" fontId="0" fillId="5" borderId="0" xfId="0" applyFill="1" applyProtection="1">
      <protection hidden="1"/>
    </xf>
    <xf numFmtId="0" fontId="5" fillId="5" borderId="0" xfId="0" applyFont="1" applyFill="1" applyAlignment="1" applyProtection="1">
      <alignment vertical="center"/>
      <protection hidden="1"/>
    </xf>
    <xf numFmtId="0" fontId="6" fillId="5" borderId="0" xfId="0" applyFont="1" applyFill="1" applyAlignment="1" applyProtection="1">
      <alignment horizontal="left" vertical="center"/>
      <protection locked="0"/>
    </xf>
    <xf numFmtId="0" fontId="6" fillId="5" borderId="0" xfId="0" applyFont="1" applyFill="1" applyAlignment="1" applyProtection="1">
      <alignment horizontal="right" vertical="center"/>
      <protection locked="0"/>
    </xf>
    <xf numFmtId="0" fontId="5" fillId="5" borderId="0" xfId="0" applyFont="1" applyFill="1" applyAlignment="1" applyProtection="1">
      <alignment vertical="top"/>
      <protection hidden="1"/>
    </xf>
    <xf numFmtId="0" fontId="6" fillId="5" borderId="0" xfId="0" applyFont="1" applyFill="1" applyAlignment="1" applyProtection="1">
      <alignment horizontal="left" vertical="top"/>
      <protection locked="0"/>
    </xf>
    <xf numFmtId="0" fontId="0" fillId="5" borderId="0" xfId="0" applyFill="1" applyProtection="1">
      <protection locked="0"/>
    </xf>
    <xf numFmtId="0" fontId="9" fillId="5" borderId="0" xfId="1" applyFont="1" applyFill="1" applyBorder="1" applyAlignment="1" applyProtection="1">
      <alignment horizontal="center" vertical="center"/>
      <protection hidden="1"/>
    </xf>
    <xf numFmtId="0" fontId="0" fillId="5" borderId="0" xfId="0" applyFill="1"/>
    <xf numFmtId="0" fontId="0" fillId="0" borderId="1" xfId="0" applyBorder="1"/>
    <xf numFmtId="0" fontId="10" fillId="0" borderId="1" xfId="0" applyFont="1" applyBorder="1" applyAlignment="1">
      <alignment horizontal="center"/>
    </xf>
    <xf numFmtId="0" fontId="0" fillId="7" borderId="0" xfId="0" applyFill="1"/>
    <xf numFmtId="0" fontId="11" fillId="7" borderId="0" xfId="0" applyFont="1" applyFill="1"/>
    <xf numFmtId="0" fontId="12" fillId="2" borderId="1" xfId="0" applyFont="1" applyFill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0" fontId="12" fillId="2" borderId="1" xfId="0" applyFont="1" applyFill="1" applyBorder="1" applyAlignment="1" applyProtection="1">
      <alignment horizontal="center"/>
      <protection locked="0"/>
    </xf>
    <xf numFmtId="0" fontId="12" fillId="2" borderId="1" xfId="0" quotePrefix="1" applyFont="1" applyFill="1" applyBorder="1" applyAlignment="1" applyProtection="1">
      <alignment vertical="center"/>
      <protection locked="0"/>
    </xf>
    <xf numFmtId="0" fontId="12" fillId="0" borderId="1" xfId="0" quotePrefix="1" applyFont="1" applyBorder="1" applyAlignment="1" applyProtection="1">
      <alignment vertical="center"/>
      <protection locked="0"/>
    </xf>
    <xf numFmtId="0" fontId="12" fillId="0" borderId="1" xfId="0" quotePrefix="1" applyFont="1" applyBorder="1" applyAlignment="1" applyProtection="1">
      <alignment horizontal="left"/>
      <protection locked="0"/>
    </xf>
    <xf numFmtId="1" fontId="13" fillId="0" borderId="1" xfId="0" applyNumberFormat="1" applyFont="1" applyBorder="1" applyAlignment="1" applyProtection="1">
      <alignment vertical="center"/>
      <protection locked="0"/>
    </xf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0" fillId="5" borderId="5" xfId="0" applyFill="1" applyBorder="1"/>
    <xf numFmtId="0" fontId="0" fillId="5" borderId="0" xfId="0" applyFill="1" applyBorder="1"/>
    <xf numFmtId="0" fontId="0" fillId="5" borderId="6" xfId="0" applyFill="1" applyBorder="1"/>
    <xf numFmtId="0" fontId="12" fillId="2" borderId="1" xfId="0" applyFont="1" applyFill="1" applyBorder="1" applyProtection="1">
      <protection locked="0"/>
    </xf>
    <xf numFmtId="0" fontId="12" fillId="0" borderId="1" xfId="0" applyFont="1" applyBorder="1" applyProtection="1">
      <protection locked="0"/>
    </xf>
    <xf numFmtId="0" fontId="12" fillId="0" borderId="1" xfId="0" applyFont="1" applyBorder="1" applyAlignment="1" applyProtection="1">
      <alignment vertical="center"/>
      <protection locked="0"/>
    </xf>
    <xf numFmtId="0" fontId="12" fillId="0" borderId="1" xfId="0" applyFont="1" applyBorder="1" applyAlignment="1" applyProtection="1">
      <alignment horizontal="left"/>
      <protection locked="0"/>
    </xf>
    <xf numFmtId="0" fontId="12" fillId="0" borderId="1" xfId="0" applyFont="1" applyBorder="1" applyAlignment="1" applyProtection="1">
      <alignment horizontal="left" vertical="center"/>
      <protection locked="0"/>
    </xf>
    <xf numFmtId="165" fontId="12" fillId="2" borderId="1" xfId="0" applyNumberFormat="1" applyFont="1" applyFill="1" applyBorder="1" applyAlignment="1" applyProtection="1">
      <alignment horizontal="left"/>
      <protection locked="0"/>
    </xf>
    <xf numFmtId="165" fontId="12" fillId="0" borderId="1" xfId="0" quotePrefix="1" applyNumberFormat="1" applyFont="1" applyBorder="1" applyAlignment="1" applyProtection="1">
      <alignment horizontal="left"/>
      <protection locked="0"/>
    </xf>
    <xf numFmtId="165" fontId="12" fillId="0" borderId="1" xfId="0" applyNumberFormat="1" applyFont="1" applyBorder="1" applyAlignment="1" applyProtection="1">
      <alignment horizontal="left"/>
      <protection locked="0"/>
    </xf>
    <xf numFmtId="166" fontId="12" fillId="0" borderId="1" xfId="0" applyNumberFormat="1" applyFont="1" applyBorder="1" applyAlignment="1" applyProtection="1">
      <alignment horizontal="left" vertical="center"/>
      <protection locked="0"/>
    </xf>
    <xf numFmtId="0" fontId="12" fillId="0" borderId="1" xfId="0" applyFont="1" applyBorder="1" applyAlignment="1" applyProtection="1">
      <alignment vertical="center" wrapText="1"/>
      <protection locked="0"/>
    </xf>
    <xf numFmtId="165" fontId="12" fillId="0" borderId="1" xfId="0" applyNumberFormat="1" applyFont="1" applyBorder="1" applyAlignment="1" applyProtection="1">
      <alignment horizontal="left" vertical="center"/>
      <protection locked="0"/>
    </xf>
    <xf numFmtId="165" fontId="12" fillId="0" borderId="1" xfId="0" applyNumberFormat="1" applyFont="1" applyBorder="1" applyAlignment="1" applyProtection="1">
      <alignment horizontal="left" vertical="top"/>
      <protection locked="0"/>
    </xf>
    <xf numFmtId="0" fontId="0" fillId="2" borderId="0" xfId="0" applyFill="1"/>
    <xf numFmtId="0" fontId="0" fillId="10" borderId="0" xfId="0" applyFill="1"/>
    <xf numFmtId="0" fontId="0" fillId="11" borderId="0" xfId="0" applyFill="1"/>
    <xf numFmtId="0" fontId="0" fillId="11" borderId="0" xfId="0" applyFill="1" applyBorder="1"/>
    <xf numFmtId="0" fontId="0" fillId="10" borderId="0" xfId="0" applyFill="1" applyBorder="1"/>
    <xf numFmtId="0" fontId="0" fillId="10" borderId="6" xfId="0" applyFill="1" applyBorder="1"/>
    <xf numFmtId="0" fontId="0" fillId="10" borderId="9" xfId="0" applyFill="1" applyBorder="1"/>
    <xf numFmtId="0" fontId="0" fillId="9" borderId="10" xfId="0" applyFont="1" applyFill="1" applyBorder="1" applyAlignment="1">
      <alignment horizontal="center" vertical="center"/>
    </xf>
    <xf numFmtId="0" fontId="0" fillId="9" borderId="11" xfId="0" quotePrefix="1" applyFont="1" applyFill="1" applyBorder="1" applyAlignment="1">
      <alignment horizontal="center" vertical="center"/>
    </xf>
    <xf numFmtId="0" fontId="0" fillId="9" borderId="12" xfId="0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11" xfId="0" quotePrefix="1" applyFill="1" applyBorder="1" applyAlignment="1">
      <alignment horizontal="center" vertical="center"/>
    </xf>
    <xf numFmtId="1" fontId="0" fillId="9" borderId="12" xfId="0" applyNumberFormat="1" applyFill="1" applyBorder="1" applyAlignment="1">
      <alignment horizontal="center" vertical="center"/>
    </xf>
    <xf numFmtId="1" fontId="0" fillId="9" borderId="10" xfId="0" applyNumberFormat="1" applyFill="1" applyBorder="1" applyAlignment="1">
      <alignment horizontal="center" vertical="center"/>
    </xf>
    <xf numFmtId="0" fontId="0" fillId="3" borderId="5" xfId="0" applyFill="1" applyBorder="1"/>
    <xf numFmtId="0" fontId="0" fillId="3" borderId="0" xfId="0" applyFill="1" applyBorder="1"/>
    <xf numFmtId="0" fontId="0" fillId="3" borderId="7" xfId="0" applyFill="1" applyBorder="1"/>
    <xf numFmtId="0" fontId="0" fillId="3" borderId="8" xfId="0" applyFill="1" applyBorder="1"/>
    <xf numFmtId="0" fontId="0" fillId="12" borderId="0" xfId="0" applyFill="1"/>
    <xf numFmtId="0" fontId="15" fillId="12" borderId="0" xfId="0" applyFont="1" applyFill="1"/>
    <xf numFmtId="0" fontId="0" fillId="0" borderId="1" xfId="0" applyBorder="1" applyAlignment="1">
      <alignment horizontal="center" vertical="center"/>
    </xf>
    <xf numFmtId="0" fontId="0" fillId="12" borderId="0" xfId="0" applyFill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0" borderId="10" xfId="0" applyFill="1" applyBorder="1"/>
    <xf numFmtId="0" fontId="0" fillId="10" borderId="11" xfId="0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12" xfId="0" applyFill="1" applyBorder="1"/>
    <xf numFmtId="0" fontId="0" fillId="13" borderId="0" xfId="0" applyFill="1" applyBorder="1"/>
    <xf numFmtId="0" fontId="17" fillId="3" borderId="0" xfId="0" applyFont="1" applyFill="1" applyBorder="1"/>
    <xf numFmtId="0" fontId="14" fillId="13" borderId="0" xfId="0" applyFont="1" applyFill="1" applyBorder="1" applyAlignment="1">
      <alignment horizontal="center"/>
    </xf>
    <xf numFmtId="0" fontId="14" fillId="13" borderId="0" xfId="0" quotePrefix="1" applyFont="1" applyFill="1" applyBorder="1"/>
    <xf numFmtId="0" fontId="14" fillId="13" borderId="0" xfId="0" applyFont="1" applyFill="1" applyBorder="1"/>
    <xf numFmtId="0" fontId="0" fillId="14" borderId="0" xfId="0" applyFill="1"/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/>
    <xf numFmtId="0" fontId="16" fillId="13" borderId="1" xfId="0" applyFont="1" applyFill="1" applyBorder="1" applyAlignment="1">
      <alignment horizontal="center" vertical="center" wrapText="1"/>
    </xf>
    <xf numFmtId="0" fontId="10" fillId="13" borderId="1" xfId="0" applyFont="1" applyFill="1" applyBorder="1" applyAlignment="1">
      <alignment horizontal="center"/>
    </xf>
    <xf numFmtId="0" fontId="10" fillId="13" borderId="1" xfId="0" applyFont="1" applyFill="1" applyBorder="1" applyAlignment="1">
      <alignment horizontal="center" vertical="center"/>
    </xf>
    <xf numFmtId="0" fontId="11" fillId="4" borderId="0" xfId="0" applyFont="1" applyFill="1"/>
    <xf numFmtId="9" fontId="14" fillId="8" borderId="13" xfId="0" applyNumberFormat="1" applyFont="1" applyFill="1" applyBorder="1" applyAlignment="1">
      <alignment horizontal="center" vertical="center"/>
    </xf>
    <xf numFmtId="0" fontId="14" fillId="8" borderId="13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1" fontId="0" fillId="0" borderId="1" xfId="0" applyNumberFormat="1" applyBorder="1"/>
    <xf numFmtId="1" fontId="0" fillId="8" borderId="1" xfId="0" applyNumberFormat="1" applyFill="1" applyBorder="1"/>
    <xf numFmtId="0" fontId="0" fillId="8" borderId="1" xfId="0" applyFill="1" applyBorder="1"/>
    <xf numFmtId="0" fontId="14" fillId="13" borderId="1" xfId="0" applyFont="1" applyFill="1" applyBorder="1"/>
    <xf numFmtId="0" fontId="0" fillId="15" borderId="0" xfId="0" applyFill="1" applyAlignment="1">
      <alignment horizontal="center" vertical="center"/>
    </xf>
    <xf numFmtId="0" fontId="0" fillId="15" borderId="0" xfId="0" applyFill="1"/>
    <xf numFmtId="0" fontId="19" fillId="7" borderId="1" xfId="0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27" fillId="0" borderId="0" xfId="0" applyFont="1" applyAlignment="1">
      <alignment vertical="center"/>
    </xf>
    <xf numFmtId="0" fontId="0" fillId="7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7" fillId="0" borderId="1" xfId="0" applyFont="1" applyBorder="1"/>
    <xf numFmtId="0" fontId="12" fillId="0" borderId="1" xfId="0" applyFont="1" applyBorder="1"/>
    <xf numFmtId="1" fontId="0" fillId="7" borderId="1" xfId="0" applyNumberFormat="1" applyFill="1" applyBorder="1" applyAlignment="1">
      <alignment horizontal="center" vertical="center"/>
    </xf>
    <xf numFmtId="0" fontId="0" fillId="14" borderId="14" xfId="0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/>
    </xf>
    <xf numFmtId="0" fontId="32" fillId="15" borderId="0" xfId="0" applyFont="1" applyFill="1"/>
    <xf numFmtId="0" fontId="8" fillId="5" borderId="0" xfId="1" applyFill="1" applyAlignment="1" applyProtection="1"/>
    <xf numFmtId="0" fontId="33" fillId="3" borderId="0" xfId="0" applyFont="1" applyFill="1"/>
    <xf numFmtId="0" fontId="34" fillId="7" borderId="0" xfId="1" applyFont="1" applyFill="1" applyAlignment="1" applyProtection="1"/>
    <xf numFmtId="0" fontId="14" fillId="13" borderId="14" xfId="0" applyFont="1" applyFill="1" applyBorder="1" applyAlignment="1">
      <alignment horizontal="center" vertical="center"/>
    </xf>
    <xf numFmtId="0" fontId="0" fillId="12" borderId="0" xfId="0" applyFill="1" applyAlignment="1">
      <alignment horizontal="center"/>
    </xf>
    <xf numFmtId="0" fontId="0" fillId="0" borderId="1" xfId="0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14" fillId="13" borderId="14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2" borderId="15" xfId="0" applyFill="1" applyBorder="1" applyAlignment="1">
      <alignment vertical="center"/>
    </xf>
    <xf numFmtId="0" fontId="12" fillId="0" borderId="0" xfId="0" applyFont="1" applyAlignment="1">
      <alignment vertical="center"/>
    </xf>
    <xf numFmtId="1" fontId="12" fillId="0" borderId="1" xfId="0" applyNumberFormat="1" applyFont="1" applyBorder="1" applyAlignment="1">
      <alignment horizontal="center" vertical="center"/>
    </xf>
    <xf numFmtId="0" fontId="37" fillId="0" borderId="0" xfId="0" applyFont="1" applyAlignment="1">
      <alignment vertical="center"/>
    </xf>
    <xf numFmtId="0" fontId="28" fillId="0" borderId="11" xfId="0" applyFont="1" applyBorder="1" applyAlignment="1">
      <alignment vertical="center"/>
    </xf>
    <xf numFmtId="0" fontId="28" fillId="0" borderId="12" xfId="0" applyFont="1" applyBorder="1" applyAlignment="1">
      <alignment vertical="center"/>
    </xf>
    <xf numFmtId="0" fontId="23" fillId="0" borderId="10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29" fillId="0" borderId="11" xfId="0" applyFont="1" applyBorder="1" applyAlignment="1">
      <alignment vertical="center"/>
    </xf>
    <xf numFmtId="0" fontId="29" fillId="0" borderId="12" xfId="0" applyFont="1" applyBorder="1" applyAlignment="1">
      <alignment vertical="center"/>
    </xf>
    <xf numFmtId="0" fontId="29" fillId="0" borderId="11" xfId="0" applyFont="1" applyFill="1" applyBorder="1" applyAlignment="1">
      <alignment vertical="center"/>
    </xf>
    <xf numFmtId="164" fontId="28" fillId="0" borderId="10" xfId="2" applyFont="1" applyBorder="1" applyAlignment="1">
      <alignment horizontal="left" vertical="center"/>
    </xf>
    <xf numFmtId="164" fontId="29" fillId="0" borderId="10" xfId="2" applyFont="1" applyBorder="1" applyAlignment="1">
      <alignment vertical="center"/>
    </xf>
    <xf numFmtId="164" fontId="29" fillId="0" borderId="10" xfId="2" applyFont="1" applyFill="1" applyBorder="1" applyAlignment="1">
      <alignment vertical="center"/>
    </xf>
    <xf numFmtId="0" fontId="0" fillId="12" borderId="0" xfId="0" applyFill="1" applyAlignment="1">
      <alignment vertical="center"/>
    </xf>
    <xf numFmtId="0" fontId="15" fillId="12" borderId="0" xfId="0" applyFont="1" applyFill="1" applyAlignment="1">
      <alignment vertical="center"/>
    </xf>
    <xf numFmtId="0" fontId="0" fillId="0" borderId="1" xfId="0" applyBorder="1" applyAlignment="1">
      <alignment vertical="center"/>
    </xf>
    <xf numFmtId="0" fontId="38" fillId="13" borderId="1" xfId="0" applyFont="1" applyFill="1" applyBorder="1" applyAlignment="1">
      <alignment horizontal="center" vertical="center"/>
    </xf>
    <xf numFmtId="0" fontId="39" fillId="5" borderId="0" xfId="0" applyFont="1" applyFill="1"/>
    <xf numFmtId="0" fontId="6" fillId="5" borderId="0" xfId="0" applyFont="1" applyFill="1" applyAlignment="1" applyProtection="1">
      <alignment horizontal="left" vertical="center"/>
      <protection locked="0"/>
    </xf>
    <xf numFmtId="0" fontId="6" fillId="5" borderId="0" xfId="0" quotePrefix="1" applyFont="1" applyFill="1" applyAlignment="1" applyProtection="1">
      <alignment horizontal="left" vertical="center"/>
      <protection locked="0"/>
    </xf>
    <xf numFmtId="0" fontId="1" fillId="4" borderId="0" xfId="0" applyFont="1" applyFill="1" applyAlignment="1" applyProtection="1">
      <alignment horizontal="left" vertical="center"/>
      <protection hidden="1"/>
    </xf>
    <xf numFmtId="0" fontId="6" fillId="5" borderId="0" xfId="0" applyFont="1" applyFill="1" applyAlignment="1" applyProtection="1">
      <alignment horizontal="left" vertical="center" wrapText="1"/>
      <protection locked="0"/>
    </xf>
    <xf numFmtId="1" fontId="0" fillId="7" borderId="10" xfId="0" applyNumberFormat="1" applyFill="1" applyBorder="1" applyAlignment="1">
      <alignment horizontal="center" vertical="center"/>
    </xf>
    <xf numFmtId="1" fontId="0" fillId="7" borderId="11" xfId="0" applyNumberFormat="1" applyFill="1" applyBorder="1" applyAlignment="1">
      <alignment horizontal="center" vertical="center"/>
    </xf>
    <xf numFmtId="1" fontId="0" fillId="7" borderId="12" xfId="0" applyNumberFormat="1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14" fillId="13" borderId="1" xfId="0" applyFont="1" applyFill="1" applyBorder="1" applyAlignment="1">
      <alignment horizontal="center" vertical="center"/>
    </xf>
    <xf numFmtId="0" fontId="14" fillId="13" borderId="1" xfId="0" applyFont="1" applyFill="1" applyBorder="1" applyAlignment="1">
      <alignment horizontal="center" vertical="center" wrapText="1"/>
    </xf>
    <xf numFmtId="0" fontId="14" fillId="13" borderId="11" xfId="0" applyFont="1" applyFill="1" applyBorder="1" applyAlignment="1">
      <alignment horizontal="center" vertical="center"/>
    </xf>
    <xf numFmtId="0" fontId="14" fillId="13" borderId="12" xfId="0" applyFont="1" applyFill="1" applyBorder="1" applyAlignment="1">
      <alignment horizontal="center" vertical="center"/>
    </xf>
    <xf numFmtId="0" fontId="14" fillId="13" borderId="10" xfId="0" applyFont="1" applyFill="1" applyBorder="1" applyAlignment="1">
      <alignment horizontal="center" vertical="center"/>
    </xf>
    <xf numFmtId="0" fontId="14" fillId="13" borderId="16" xfId="0" applyFont="1" applyFill="1" applyBorder="1" applyAlignment="1">
      <alignment horizontal="center" vertical="center"/>
    </xf>
    <xf numFmtId="0" fontId="14" fillId="13" borderId="14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13" xfId="0" applyFont="1" applyFill="1" applyBorder="1" applyAlignment="1">
      <alignment horizontal="center" vertical="center"/>
    </xf>
    <xf numFmtId="0" fontId="14" fillId="13" borderId="1" xfId="0" applyFont="1" applyFill="1" applyBorder="1" applyAlignment="1">
      <alignment horizontal="center"/>
    </xf>
    <xf numFmtId="0" fontId="14" fillId="13" borderId="1" xfId="0" applyFont="1" applyFill="1" applyBorder="1" applyAlignment="1">
      <alignment horizontal="center" wrapText="1"/>
    </xf>
    <xf numFmtId="0" fontId="14" fillId="7" borderId="1" xfId="0" applyFont="1" applyFill="1" applyBorder="1" applyAlignment="1">
      <alignment horizontal="center" vertical="center" wrapText="1"/>
    </xf>
    <xf numFmtId="0" fontId="20" fillId="7" borderId="1" xfId="0" applyFont="1" applyFill="1" applyBorder="1" applyAlignment="1">
      <alignment horizontal="center" vertical="center" wrapText="1"/>
    </xf>
    <xf numFmtId="0" fontId="19" fillId="7" borderId="1" xfId="0" applyFont="1" applyFill="1" applyBorder="1" applyAlignment="1">
      <alignment horizontal="center" vertical="center" wrapText="1"/>
    </xf>
    <xf numFmtId="0" fontId="18" fillId="7" borderId="1" xfId="0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7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horizontal="center" vertical="center"/>
    </xf>
    <xf numFmtId="0" fontId="25" fillId="2" borderId="0" xfId="0" applyFont="1" applyFill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2" fontId="30" fillId="0" borderId="0" xfId="0" applyNumberFormat="1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31" fillId="8" borderId="16" xfId="0" applyFont="1" applyFill="1" applyBorder="1" applyAlignment="1">
      <alignment horizontal="center" vertical="center"/>
    </xf>
    <xf numFmtId="0" fontId="31" fillId="8" borderId="14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/>
    </xf>
  </cellXfs>
  <cellStyles count="3">
    <cellStyle name="Comma [0]" xfId="2" builtinId="6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Spin" dx="22" fmlaLink="$J$19" max="80" min="1" page="10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Surat Kelulusan'!A1"/><Relationship Id="rId3" Type="http://schemas.openxmlformats.org/officeDocument/2006/relationships/hyperlink" Target="#' RaporPAI'!A1"/><Relationship Id="rId7" Type="http://schemas.openxmlformats.org/officeDocument/2006/relationships/image" Target="../media/image1.jpeg"/><Relationship Id="rId2" Type="http://schemas.openxmlformats.org/officeDocument/2006/relationships/hyperlink" Target="#SKM!A1"/><Relationship Id="rId1" Type="http://schemas.openxmlformats.org/officeDocument/2006/relationships/hyperlink" Target="#'DAFTAR SISWA'!A1"/><Relationship Id="rId6" Type="http://schemas.openxmlformats.org/officeDocument/2006/relationships/hyperlink" Target="#Rekap!A1"/><Relationship Id="rId5" Type="http://schemas.openxmlformats.org/officeDocument/2006/relationships/hyperlink" Target="#'Nilai Final'!A1"/><Relationship Id="rId4" Type="http://schemas.openxmlformats.org/officeDocument/2006/relationships/hyperlink" Target="#USPAI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'Menu Utama'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'Menu Utama'!A1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hyperlink" Target="#RaporM1!A1"/><Relationship Id="rId13" Type="http://schemas.openxmlformats.org/officeDocument/2006/relationships/hyperlink" Target="#' RaporPAI'!A1"/><Relationship Id="rId3" Type="http://schemas.openxmlformats.org/officeDocument/2006/relationships/hyperlink" Target="#RaporMat!A1"/><Relationship Id="rId7" Type="http://schemas.openxmlformats.org/officeDocument/2006/relationships/hyperlink" Target="#RaporPJOK!A1"/><Relationship Id="rId12" Type="http://schemas.openxmlformats.org/officeDocument/2006/relationships/image" Target="../media/image4.gif"/><Relationship Id="rId2" Type="http://schemas.openxmlformats.org/officeDocument/2006/relationships/hyperlink" Target="#RaporB.Ind!A1"/><Relationship Id="rId1" Type="http://schemas.openxmlformats.org/officeDocument/2006/relationships/hyperlink" Target="#RaporPKn!A1"/><Relationship Id="rId6" Type="http://schemas.openxmlformats.org/officeDocument/2006/relationships/hyperlink" Target="#RaporSBDP!A1"/><Relationship Id="rId11" Type="http://schemas.openxmlformats.org/officeDocument/2006/relationships/hyperlink" Target="#'Menu Utama'!A1"/><Relationship Id="rId5" Type="http://schemas.openxmlformats.org/officeDocument/2006/relationships/hyperlink" Target="#RaporIPS!A1"/><Relationship Id="rId10" Type="http://schemas.openxmlformats.org/officeDocument/2006/relationships/hyperlink" Target="#RaporM3!A1"/><Relationship Id="rId4" Type="http://schemas.openxmlformats.org/officeDocument/2006/relationships/hyperlink" Target="#raporIPA!A1"/><Relationship Id="rId9" Type="http://schemas.openxmlformats.org/officeDocument/2006/relationships/hyperlink" Target="#RaporM2!A1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hyperlink" Target="#RaporM1!A1"/><Relationship Id="rId13" Type="http://schemas.openxmlformats.org/officeDocument/2006/relationships/hyperlink" Target="#' RaporPAI'!A1"/><Relationship Id="rId3" Type="http://schemas.openxmlformats.org/officeDocument/2006/relationships/hyperlink" Target="#RaporMat!A1"/><Relationship Id="rId7" Type="http://schemas.openxmlformats.org/officeDocument/2006/relationships/hyperlink" Target="#RaporPJOK!A1"/><Relationship Id="rId12" Type="http://schemas.openxmlformats.org/officeDocument/2006/relationships/image" Target="../media/image4.gif"/><Relationship Id="rId2" Type="http://schemas.openxmlformats.org/officeDocument/2006/relationships/hyperlink" Target="#RaporB.Ind!A1"/><Relationship Id="rId1" Type="http://schemas.openxmlformats.org/officeDocument/2006/relationships/hyperlink" Target="#RaporPKn!A1"/><Relationship Id="rId6" Type="http://schemas.openxmlformats.org/officeDocument/2006/relationships/hyperlink" Target="#RaporSBDP!A1"/><Relationship Id="rId11" Type="http://schemas.openxmlformats.org/officeDocument/2006/relationships/hyperlink" Target="#'Menu Utama'!A1"/><Relationship Id="rId5" Type="http://schemas.openxmlformats.org/officeDocument/2006/relationships/hyperlink" Target="#RaporIPS!A1"/><Relationship Id="rId10" Type="http://schemas.openxmlformats.org/officeDocument/2006/relationships/hyperlink" Target="#RaporM3!A1"/><Relationship Id="rId4" Type="http://schemas.openxmlformats.org/officeDocument/2006/relationships/hyperlink" Target="#raporIPA!A1"/><Relationship Id="rId9" Type="http://schemas.openxmlformats.org/officeDocument/2006/relationships/hyperlink" Target="#RaporM2!A1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hyperlink" Target="#RaporM1!A1"/><Relationship Id="rId13" Type="http://schemas.openxmlformats.org/officeDocument/2006/relationships/hyperlink" Target="#' RaporPAI'!A1"/><Relationship Id="rId3" Type="http://schemas.openxmlformats.org/officeDocument/2006/relationships/hyperlink" Target="#RaporMat!A1"/><Relationship Id="rId7" Type="http://schemas.openxmlformats.org/officeDocument/2006/relationships/hyperlink" Target="#RaporPJOK!A1"/><Relationship Id="rId12" Type="http://schemas.openxmlformats.org/officeDocument/2006/relationships/image" Target="../media/image4.gif"/><Relationship Id="rId2" Type="http://schemas.openxmlformats.org/officeDocument/2006/relationships/hyperlink" Target="#RaporB.Ind!A1"/><Relationship Id="rId1" Type="http://schemas.openxmlformats.org/officeDocument/2006/relationships/hyperlink" Target="#RaporPKn!A1"/><Relationship Id="rId6" Type="http://schemas.openxmlformats.org/officeDocument/2006/relationships/hyperlink" Target="#RaporSBDP!A1"/><Relationship Id="rId11" Type="http://schemas.openxmlformats.org/officeDocument/2006/relationships/hyperlink" Target="#'Menu Utama'!A1"/><Relationship Id="rId5" Type="http://schemas.openxmlformats.org/officeDocument/2006/relationships/hyperlink" Target="#RaporIPS!A1"/><Relationship Id="rId10" Type="http://schemas.openxmlformats.org/officeDocument/2006/relationships/hyperlink" Target="#RaporM3!A1"/><Relationship Id="rId4" Type="http://schemas.openxmlformats.org/officeDocument/2006/relationships/hyperlink" Target="#raporIPA!A1"/><Relationship Id="rId9" Type="http://schemas.openxmlformats.org/officeDocument/2006/relationships/hyperlink" Target="#RaporM2!A1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hyperlink" Target="#RaporM1!A1"/><Relationship Id="rId13" Type="http://schemas.openxmlformats.org/officeDocument/2006/relationships/hyperlink" Target="#' RaporPAI'!A1"/><Relationship Id="rId3" Type="http://schemas.openxmlformats.org/officeDocument/2006/relationships/hyperlink" Target="#RaporMat!A1"/><Relationship Id="rId7" Type="http://schemas.openxmlformats.org/officeDocument/2006/relationships/hyperlink" Target="#RaporPJOK!A1"/><Relationship Id="rId12" Type="http://schemas.openxmlformats.org/officeDocument/2006/relationships/image" Target="../media/image4.gif"/><Relationship Id="rId2" Type="http://schemas.openxmlformats.org/officeDocument/2006/relationships/hyperlink" Target="#RaporB.Ind!A1"/><Relationship Id="rId1" Type="http://schemas.openxmlformats.org/officeDocument/2006/relationships/hyperlink" Target="#RaporPKn!A1"/><Relationship Id="rId6" Type="http://schemas.openxmlformats.org/officeDocument/2006/relationships/hyperlink" Target="#RaporSBDP!A1"/><Relationship Id="rId11" Type="http://schemas.openxmlformats.org/officeDocument/2006/relationships/hyperlink" Target="#'Menu Utama'!A1"/><Relationship Id="rId5" Type="http://schemas.openxmlformats.org/officeDocument/2006/relationships/hyperlink" Target="#RaporIPS!A1"/><Relationship Id="rId10" Type="http://schemas.openxmlformats.org/officeDocument/2006/relationships/hyperlink" Target="#RaporM3!A1"/><Relationship Id="rId4" Type="http://schemas.openxmlformats.org/officeDocument/2006/relationships/hyperlink" Target="#raporIPA!A1"/><Relationship Id="rId9" Type="http://schemas.openxmlformats.org/officeDocument/2006/relationships/hyperlink" Target="#RaporM2!A1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hyperlink" Target="#RaporM1!A1"/><Relationship Id="rId13" Type="http://schemas.openxmlformats.org/officeDocument/2006/relationships/hyperlink" Target="#' RaporPAI'!A1"/><Relationship Id="rId3" Type="http://schemas.openxmlformats.org/officeDocument/2006/relationships/hyperlink" Target="#RaporMat!A1"/><Relationship Id="rId7" Type="http://schemas.openxmlformats.org/officeDocument/2006/relationships/hyperlink" Target="#RaporPJOK!A1"/><Relationship Id="rId12" Type="http://schemas.openxmlformats.org/officeDocument/2006/relationships/image" Target="../media/image4.gif"/><Relationship Id="rId2" Type="http://schemas.openxmlformats.org/officeDocument/2006/relationships/hyperlink" Target="#RaporB.Ind!A1"/><Relationship Id="rId1" Type="http://schemas.openxmlformats.org/officeDocument/2006/relationships/hyperlink" Target="#RaporPKn!A1"/><Relationship Id="rId6" Type="http://schemas.openxmlformats.org/officeDocument/2006/relationships/hyperlink" Target="#RaporSBDP!A1"/><Relationship Id="rId11" Type="http://schemas.openxmlformats.org/officeDocument/2006/relationships/hyperlink" Target="#'Menu Utama'!A1"/><Relationship Id="rId5" Type="http://schemas.openxmlformats.org/officeDocument/2006/relationships/hyperlink" Target="#RaporIPS!A1"/><Relationship Id="rId10" Type="http://schemas.openxmlformats.org/officeDocument/2006/relationships/hyperlink" Target="#RaporM3!A1"/><Relationship Id="rId4" Type="http://schemas.openxmlformats.org/officeDocument/2006/relationships/hyperlink" Target="#raporIPA!A1"/><Relationship Id="rId9" Type="http://schemas.openxmlformats.org/officeDocument/2006/relationships/hyperlink" Target="#RaporM2!A1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hyperlink" Target="#RaporM2!A1"/><Relationship Id="rId3" Type="http://schemas.openxmlformats.org/officeDocument/2006/relationships/hyperlink" Target="#RaporMat!A1"/><Relationship Id="rId7" Type="http://schemas.openxmlformats.org/officeDocument/2006/relationships/hyperlink" Target="#RaporM1!A1"/><Relationship Id="rId12" Type="http://schemas.openxmlformats.org/officeDocument/2006/relationships/hyperlink" Target="#' RaporPAI'!A1"/><Relationship Id="rId2" Type="http://schemas.openxmlformats.org/officeDocument/2006/relationships/hyperlink" Target="#RaporB.Ind!A1"/><Relationship Id="rId1" Type="http://schemas.openxmlformats.org/officeDocument/2006/relationships/hyperlink" Target="#RaporPKn!A1"/><Relationship Id="rId6" Type="http://schemas.openxmlformats.org/officeDocument/2006/relationships/hyperlink" Target="#RaporPJOK!A1"/><Relationship Id="rId11" Type="http://schemas.openxmlformats.org/officeDocument/2006/relationships/image" Target="../media/image4.gif"/><Relationship Id="rId5" Type="http://schemas.openxmlformats.org/officeDocument/2006/relationships/hyperlink" Target="#RaporSBDP!A1"/><Relationship Id="rId10" Type="http://schemas.openxmlformats.org/officeDocument/2006/relationships/hyperlink" Target="#'Menu Utama'!A1"/><Relationship Id="rId4" Type="http://schemas.openxmlformats.org/officeDocument/2006/relationships/hyperlink" Target="#raporIPA!A1"/><Relationship Id="rId9" Type="http://schemas.openxmlformats.org/officeDocument/2006/relationships/hyperlink" Target="#RaporM3!A1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hyperlink" Target="#RaporM1!A1"/><Relationship Id="rId13" Type="http://schemas.openxmlformats.org/officeDocument/2006/relationships/hyperlink" Target="#' RaporPAI'!A1"/><Relationship Id="rId3" Type="http://schemas.openxmlformats.org/officeDocument/2006/relationships/hyperlink" Target="#RaporMat!A1"/><Relationship Id="rId7" Type="http://schemas.openxmlformats.org/officeDocument/2006/relationships/hyperlink" Target="#RaporPJOK!A1"/><Relationship Id="rId12" Type="http://schemas.openxmlformats.org/officeDocument/2006/relationships/image" Target="../media/image4.gif"/><Relationship Id="rId2" Type="http://schemas.openxmlformats.org/officeDocument/2006/relationships/hyperlink" Target="#RaporB.Ind!A1"/><Relationship Id="rId1" Type="http://schemas.openxmlformats.org/officeDocument/2006/relationships/hyperlink" Target="#RaporPKn!A1"/><Relationship Id="rId6" Type="http://schemas.openxmlformats.org/officeDocument/2006/relationships/hyperlink" Target="#RaporSBDP!A1"/><Relationship Id="rId11" Type="http://schemas.openxmlformats.org/officeDocument/2006/relationships/hyperlink" Target="#'Menu Utama'!A1"/><Relationship Id="rId5" Type="http://schemas.openxmlformats.org/officeDocument/2006/relationships/hyperlink" Target="#RaporIPS!A1"/><Relationship Id="rId10" Type="http://schemas.openxmlformats.org/officeDocument/2006/relationships/hyperlink" Target="#RaporM3!A1"/><Relationship Id="rId4" Type="http://schemas.openxmlformats.org/officeDocument/2006/relationships/hyperlink" Target="#raporIPA!A1"/><Relationship Id="rId9" Type="http://schemas.openxmlformats.org/officeDocument/2006/relationships/hyperlink" Target="#RaporM2!A1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hyperlink" Target="#RaporM1!A1"/><Relationship Id="rId13" Type="http://schemas.openxmlformats.org/officeDocument/2006/relationships/hyperlink" Target="#' RaporPAI'!A1"/><Relationship Id="rId3" Type="http://schemas.openxmlformats.org/officeDocument/2006/relationships/hyperlink" Target="#RaporMat!A1"/><Relationship Id="rId7" Type="http://schemas.openxmlformats.org/officeDocument/2006/relationships/hyperlink" Target="#RaporPJOK!A1"/><Relationship Id="rId12" Type="http://schemas.openxmlformats.org/officeDocument/2006/relationships/image" Target="../media/image4.gif"/><Relationship Id="rId2" Type="http://schemas.openxmlformats.org/officeDocument/2006/relationships/hyperlink" Target="#RaporB.Ind!A1"/><Relationship Id="rId1" Type="http://schemas.openxmlformats.org/officeDocument/2006/relationships/hyperlink" Target="#RaporPKn!A1"/><Relationship Id="rId6" Type="http://schemas.openxmlformats.org/officeDocument/2006/relationships/hyperlink" Target="#RaporSBDP!A1"/><Relationship Id="rId11" Type="http://schemas.openxmlformats.org/officeDocument/2006/relationships/hyperlink" Target="#'Menu Utama'!A1"/><Relationship Id="rId5" Type="http://schemas.openxmlformats.org/officeDocument/2006/relationships/hyperlink" Target="#RaporIPS!A1"/><Relationship Id="rId10" Type="http://schemas.openxmlformats.org/officeDocument/2006/relationships/hyperlink" Target="#RaporM3!A1"/><Relationship Id="rId4" Type="http://schemas.openxmlformats.org/officeDocument/2006/relationships/hyperlink" Target="#raporIPA!A1"/><Relationship Id="rId9" Type="http://schemas.openxmlformats.org/officeDocument/2006/relationships/hyperlink" Target="#RaporM2!A1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hyperlink" Target="#RaporM1!A1"/><Relationship Id="rId13" Type="http://schemas.openxmlformats.org/officeDocument/2006/relationships/hyperlink" Target="#' RaporPAI'!A1"/><Relationship Id="rId3" Type="http://schemas.openxmlformats.org/officeDocument/2006/relationships/hyperlink" Target="#RaporMat!A1"/><Relationship Id="rId7" Type="http://schemas.openxmlformats.org/officeDocument/2006/relationships/hyperlink" Target="#RaporPJOK!A1"/><Relationship Id="rId12" Type="http://schemas.openxmlformats.org/officeDocument/2006/relationships/image" Target="../media/image4.gif"/><Relationship Id="rId2" Type="http://schemas.openxmlformats.org/officeDocument/2006/relationships/hyperlink" Target="#RaporB.Ind!A1"/><Relationship Id="rId1" Type="http://schemas.openxmlformats.org/officeDocument/2006/relationships/hyperlink" Target="#RaporPKn!A1"/><Relationship Id="rId6" Type="http://schemas.openxmlformats.org/officeDocument/2006/relationships/hyperlink" Target="#RaporSBDP!A1"/><Relationship Id="rId11" Type="http://schemas.openxmlformats.org/officeDocument/2006/relationships/hyperlink" Target="#'Menu Utama'!A1"/><Relationship Id="rId5" Type="http://schemas.openxmlformats.org/officeDocument/2006/relationships/hyperlink" Target="#RaporIPS!A1"/><Relationship Id="rId10" Type="http://schemas.openxmlformats.org/officeDocument/2006/relationships/hyperlink" Target="#RaporM3!A1"/><Relationship Id="rId4" Type="http://schemas.openxmlformats.org/officeDocument/2006/relationships/hyperlink" Target="#raporIPA!A1"/><Relationship Id="rId9" Type="http://schemas.openxmlformats.org/officeDocument/2006/relationships/hyperlink" Target="#RaporM2!A1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hyperlink" Target="#RaporM1!A1"/><Relationship Id="rId13" Type="http://schemas.openxmlformats.org/officeDocument/2006/relationships/hyperlink" Target="#' RaporPAI'!A1"/><Relationship Id="rId3" Type="http://schemas.openxmlformats.org/officeDocument/2006/relationships/hyperlink" Target="#RaporMat!A1"/><Relationship Id="rId7" Type="http://schemas.openxmlformats.org/officeDocument/2006/relationships/hyperlink" Target="#RaporPJOK!A1"/><Relationship Id="rId12" Type="http://schemas.openxmlformats.org/officeDocument/2006/relationships/image" Target="../media/image4.gif"/><Relationship Id="rId2" Type="http://schemas.openxmlformats.org/officeDocument/2006/relationships/hyperlink" Target="#RaporB.Ind!A1"/><Relationship Id="rId1" Type="http://schemas.openxmlformats.org/officeDocument/2006/relationships/hyperlink" Target="#RaporPKn!A1"/><Relationship Id="rId6" Type="http://schemas.openxmlformats.org/officeDocument/2006/relationships/hyperlink" Target="#RaporSBDP!A1"/><Relationship Id="rId11" Type="http://schemas.openxmlformats.org/officeDocument/2006/relationships/hyperlink" Target="#'Menu Utama'!A1"/><Relationship Id="rId5" Type="http://schemas.openxmlformats.org/officeDocument/2006/relationships/hyperlink" Target="#RaporIPS!A1"/><Relationship Id="rId10" Type="http://schemas.openxmlformats.org/officeDocument/2006/relationships/hyperlink" Target="#RaporM3!A1"/><Relationship Id="rId4" Type="http://schemas.openxmlformats.org/officeDocument/2006/relationships/hyperlink" Target="#raporIPA!A1"/><Relationship Id="rId9" Type="http://schemas.openxmlformats.org/officeDocument/2006/relationships/hyperlink" Target="#RaporM2!A1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hyperlink" Target="#RaporM1!A1"/><Relationship Id="rId13" Type="http://schemas.openxmlformats.org/officeDocument/2006/relationships/hyperlink" Target="#' RaporPAI'!A1"/><Relationship Id="rId3" Type="http://schemas.openxmlformats.org/officeDocument/2006/relationships/hyperlink" Target="#RaporMat!A1"/><Relationship Id="rId7" Type="http://schemas.openxmlformats.org/officeDocument/2006/relationships/hyperlink" Target="#RaporPJOK!A1"/><Relationship Id="rId12" Type="http://schemas.openxmlformats.org/officeDocument/2006/relationships/image" Target="../media/image4.gif"/><Relationship Id="rId2" Type="http://schemas.openxmlformats.org/officeDocument/2006/relationships/hyperlink" Target="#RaporB.Ind!A1"/><Relationship Id="rId1" Type="http://schemas.openxmlformats.org/officeDocument/2006/relationships/hyperlink" Target="#RaporPKn!A1"/><Relationship Id="rId6" Type="http://schemas.openxmlformats.org/officeDocument/2006/relationships/hyperlink" Target="#RaporSBDP!A1"/><Relationship Id="rId11" Type="http://schemas.openxmlformats.org/officeDocument/2006/relationships/hyperlink" Target="#'Menu Utama'!A1"/><Relationship Id="rId5" Type="http://schemas.openxmlformats.org/officeDocument/2006/relationships/hyperlink" Target="#RaporIPS!A1"/><Relationship Id="rId10" Type="http://schemas.openxmlformats.org/officeDocument/2006/relationships/hyperlink" Target="#RaporM3!A1"/><Relationship Id="rId4" Type="http://schemas.openxmlformats.org/officeDocument/2006/relationships/hyperlink" Target="#raporIPA!A1"/><Relationship Id="rId9" Type="http://schemas.openxmlformats.org/officeDocument/2006/relationships/hyperlink" Target="#RaporM2!A1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hyperlink" Target="#USMULOK1!A1"/><Relationship Id="rId13" Type="http://schemas.openxmlformats.org/officeDocument/2006/relationships/hyperlink" Target="#USPAI!A1"/><Relationship Id="rId3" Type="http://schemas.openxmlformats.org/officeDocument/2006/relationships/hyperlink" Target="#USMAT!A1"/><Relationship Id="rId7" Type="http://schemas.openxmlformats.org/officeDocument/2006/relationships/hyperlink" Target="#USPJOK!A1"/><Relationship Id="rId12" Type="http://schemas.openxmlformats.org/officeDocument/2006/relationships/image" Target="../media/image4.gif"/><Relationship Id="rId2" Type="http://schemas.openxmlformats.org/officeDocument/2006/relationships/hyperlink" Target="#USB.IND!A1"/><Relationship Id="rId1" Type="http://schemas.openxmlformats.org/officeDocument/2006/relationships/hyperlink" Target="#USPKN!A1"/><Relationship Id="rId6" Type="http://schemas.openxmlformats.org/officeDocument/2006/relationships/hyperlink" Target="#USSBDP!A1"/><Relationship Id="rId11" Type="http://schemas.openxmlformats.org/officeDocument/2006/relationships/hyperlink" Target="#'Menu Utama'!A1"/><Relationship Id="rId5" Type="http://schemas.openxmlformats.org/officeDocument/2006/relationships/hyperlink" Target="#USIPS!A1"/><Relationship Id="rId10" Type="http://schemas.openxmlformats.org/officeDocument/2006/relationships/hyperlink" Target="#USMULOK3!A1"/><Relationship Id="rId4" Type="http://schemas.openxmlformats.org/officeDocument/2006/relationships/hyperlink" Target="#USIPA!A1"/><Relationship Id="rId9" Type="http://schemas.openxmlformats.org/officeDocument/2006/relationships/hyperlink" Target="#USMULOK2!A1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hyperlink" Target="#USMULOK1!A1"/><Relationship Id="rId13" Type="http://schemas.openxmlformats.org/officeDocument/2006/relationships/hyperlink" Target="#USPAI!A1"/><Relationship Id="rId3" Type="http://schemas.openxmlformats.org/officeDocument/2006/relationships/hyperlink" Target="#USMAT!A1"/><Relationship Id="rId7" Type="http://schemas.openxmlformats.org/officeDocument/2006/relationships/hyperlink" Target="#USPJOK!A1"/><Relationship Id="rId12" Type="http://schemas.openxmlformats.org/officeDocument/2006/relationships/image" Target="../media/image4.gif"/><Relationship Id="rId2" Type="http://schemas.openxmlformats.org/officeDocument/2006/relationships/hyperlink" Target="#USB.IND!A1"/><Relationship Id="rId1" Type="http://schemas.openxmlformats.org/officeDocument/2006/relationships/hyperlink" Target="#USPKN!A1"/><Relationship Id="rId6" Type="http://schemas.openxmlformats.org/officeDocument/2006/relationships/hyperlink" Target="#USSBDP!A1"/><Relationship Id="rId11" Type="http://schemas.openxmlformats.org/officeDocument/2006/relationships/hyperlink" Target="#'Menu Utama'!A1"/><Relationship Id="rId5" Type="http://schemas.openxmlformats.org/officeDocument/2006/relationships/hyperlink" Target="#USIPS!A1"/><Relationship Id="rId10" Type="http://schemas.openxmlformats.org/officeDocument/2006/relationships/hyperlink" Target="#USMULOK3!A1"/><Relationship Id="rId4" Type="http://schemas.openxmlformats.org/officeDocument/2006/relationships/hyperlink" Target="#USIPA!A1"/><Relationship Id="rId9" Type="http://schemas.openxmlformats.org/officeDocument/2006/relationships/hyperlink" Target="#USMULOK2!A1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hyperlink" Target="#USMULOK1!A1"/><Relationship Id="rId13" Type="http://schemas.openxmlformats.org/officeDocument/2006/relationships/hyperlink" Target="#USPAI!A1"/><Relationship Id="rId3" Type="http://schemas.openxmlformats.org/officeDocument/2006/relationships/hyperlink" Target="#USMAT!A1"/><Relationship Id="rId7" Type="http://schemas.openxmlformats.org/officeDocument/2006/relationships/hyperlink" Target="#USPJOK!A1"/><Relationship Id="rId12" Type="http://schemas.openxmlformats.org/officeDocument/2006/relationships/image" Target="../media/image4.gif"/><Relationship Id="rId2" Type="http://schemas.openxmlformats.org/officeDocument/2006/relationships/hyperlink" Target="#USB.IND!A1"/><Relationship Id="rId1" Type="http://schemas.openxmlformats.org/officeDocument/2006/relationships/hyperlink" Target="#USPKN!A1"/><Relationship Id="rId6" Type="http://schemas.openxmlformats.org/officeDocument/2006/relationships/hyperlink" Target="#USSBDP!A1"/><Relationship Id="rId11" Type="http://schemas.openxmlformats.org/officeDocument/2006/relationships/hyperlink" Target="#'Menu Utama'!A1"/><Relationship Id="rId5" Type="http://schemas.openxmlformats.org/officeDocument/2006/relationships/hyperlink" Target="#USIPS!A1"/><Relationship Id="rId10" Type="http://schemas.openxmlformats.org/officeDocument/2006/relationships/hyperlink" Target="#USMULOK3!A1"/><Relationship Id="rId4" Type="http://schemas.openxmlformats.org/officeDocument/2006/relationships/hyperlink" Target="#USIPA!A1"/><Relationship Id="rId9" Type="http://schemas.openxmlformats.org/officeDocument/2006/relationships/hyperlink" Target="#USMULOK2!A1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hyperlink" Target="#USMULOK1!A1"/><Relationship Id="rId13" Type="http://schemas.openxmlformats.org/officeDocument/2006/relationships/hyperlink" Target="#USPAI!A1"/><Relationship Id="rId3" Type="http://schemas.openxmlformats.org/officeDocument/2006/relationships/hyperlink" Target="#USMAT!A1"/><Relationship Id="rId7" Type="http://schemas.openxmlformats.org/officeDocument/2006/relationships/hyperlink" Target="#USPJOK!A1"/><Relationship Id="rId12" Type="http://schemas.openxmlformats.org/officeDocument/2006/relationships/image" Target="../media/image4.gif"/><Relationship Id="rId2" Type="http://schemas.openxmlformats.org/officeDocument/2006/relationships/hyperlink" Target="#USB.IND!A1"/><Relationship Id="rId1" Type="http://schemas.openxmlformats.org/officeDocument/2006/relationships/hyperlink" Target="#USPKN!A1"/><Relationship Id="rId6" Type="http://schemas.openxmlformats.org/officeDocument/2006/relationships/hyperlink" Target="#USSBDP!A1"/><Relationship Id="rId11" Type="http://schemas.openxmlformats.org/officeDocument/2006/relationships/hyperlink" Target="#'Menu Utama'!A1"/><Relationship Id="rId5" Type="http://schemas.openxmlformats.org/officeDocument/2006/relationships/hyperlink" Target="#USIPS!A1"/><Relationship Id="rId10" Type="http://schemas.openxmlformats.org/officeDocument/2006/relationships/hyperlink" Target="#USMULOK3!A1"/><Relationship Id="rId4" Type="http://schemas.openxmlformats.org/officeDocument/2006/relationships/hyperlink" Target="#USIPA!A1"/><Relationship Id="rId9" Type="http://schemas.openxmlformats.org/officeDocument/2006/relationships/hyperlink" Target="#USMULOK2!A1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hyperlink" Target="#USMULOK1!A1"/><Relationship Id="rId13" Type="http://schemas.openxmlformats.org/officeDocument/2006/relationships/hyperlink" Target="#USPAI!A1"/><Relationship Id="rId3" Type="http://schemas.openxmlformats.org/officeDocument/2006/relationships/hyperlink" Target="#USMAT!A1"/><Relationship Id="rId7" Type="http://schemas.openxmlformats.org/officeDocument/2006/relationships/hyperlink" Target="#USPJOK!A1"/><Relationship Id="rId12" Type="http://schemas.openxmlformats.org/officeDocument/2006/relationships/image" Target="../media/image4.gif"/><Relationship Id="rId2" Type="http://schemas.openxmlformats.org/officeDocument/2006/relationships/hyperlink" Target="#USB.IND!A1"/><Relationship Id="rId1" Type="http://schemas.openxmlformats.org/officeDocument/2006/relationships/hyperlink" Target="#USPKN!A1"/><Relationship Id="rId6" Type="http://schemas.openxmlformats.org/officeDocument/2006/relationships/hyperlink" Target="#USSBDP!A1"/><Relationship Id="rId11" Type="http://schemas.openxmlformats.org/officeDocument/2006/relationships/hyperlink" Target="#'Menu Utama'!A1"/><Relationship Id="rId5" Type="http://schemas.openxmlformats.org/officeDocument/2006/relationships/hyperlink" Target="#USIPS!A1"/><Relationship Id="rId10" Type="http://schemas.openxmlformats.org/officeDocument/2006/relationships/hyperlink" Target="#USMULOK3!A1"/><Relationship Id="rId4" Type="http://schemas.openxmlformats.org/officeDocument/2006/relationships/hyperlink" Target="#USIPA!A1"/><Relationship Id="rId9" Type="http://schemas.openxmlformats.org/officeDocument/2006/relationships/hyperlink" Target="#USMULOK2!A1"/></Relationships>
</file>

<file path=xl/drawings/_rels/drawing20.xml.rels><?xml version="1.0" encoding="UTF-8" standalone="yes"?>
<Relationships xmlns="http://schemas.openxmlformats.org/package/2006/relationships"><Relationship Id="rId8" Type="http://schemas.openxmlformats.org/officeDocument/2006/relationships/hyperlink" Target="#USMULOK1!A1"/><Relationship Id="rId13" Type="http://schemas.openxmlformats.org/officeDocument/2006/relationships/hyperlink" Target="#USPAI!A1"/><Relationship Id="rId3" Type="http://schemas.openxmlformats.org/officeDocument/2006/relationships/hyperlink" Target="#USMAT!A1"/><Relationship Id="rId7" Type="http://schemas.openxmlformats.org/officeDocument/2006/relationships/hyperlink" Target="#USPJOK!A1"/><Relationship Id="rId12" Type="http://schemas.openxmlformats.org/officeDocument/2006/relationships/image" Target="../media/image4.gif"/><Relationship Id="rId2" Type="http://schemas.openxmlformats.org/officeDocument/2006/relationships/hyperlink" Target="#USB.IND!A1"/><Relationship Id="rId1" Type="http://schemas.openxmlformats.org/officeDocument/2006/relationships/hyperlink" Target="#USPKN!A1"/><Relationship Id="rId6" Type="http://schemas.openxmlformats.org/officeDocument/2006/relationships/hyperlink" Target="#USSBDP!A1"/><Relationship Id="rId11" Type="http://schemas.openxmlformats.org/officeDocument/2006/relationships/hyperlink" Target="#'Menu Utama'!A1"/><Relationship Id="rId5" Type="http://schemas.openxmlformats.org/officeDocument/2006/relationships/hyperlink" Target="#USIPS!A1"/><Relationship Id="rId10" Type="http://schemas.openxmlformats.org/officeDocument/2006/relationships/hyperlink" Target="#USMULOK3!A1"/><Relationship Id="rId4" Type="http://schemas.openxmlformats.org/officeDocument/2006/relationships/hyperlink" Target="#USIPA!A1"/><Relationship Id="rId9" Type="http://schemas.openxmlformats.org/officeDocument/2006/relationships/hyperlink" Target="#USMULOK2!A1"/></Relationships>
</file>

<file path=xl/drawings/_rels/drawing21.xml.rels><?xml version="1.0" encoding="UTF-8" standalone="yes"?>
<Relationships xmlns="http://schemas.openxmlformats.org/package/2006/relationships"><Relationship Id="rId8" Type="http://schemas.openxmlformats.org/officeDocument/2006/relationships/hyperlink" Target="#USMULOK1!A1"/><Relationship Id="rId13" Type="http://schemas.openxmlformats.org/officeDocument/2006/relationships/hyperlink" Target="#USPAI!A1"/><Relationship Id="rId3" Type="http://schemas.openxmlformats.org/officeDocument/2006/relationships/hyperlink" Target="#USMAT!A1"/><Relationship Id="rId7" Type="http://schemas.openxmlformats.org/officeDocument/2006/relationships/hyperlink" Target="#USPJOK!A1"/><Relationship Id="rId12" Type="http://schemas.openxmlformats.org/officeDocument/2006/relationships/image" Target="../media/image4.gif"/><Relationship Id="rId2" Type="http://schemas.openxmlformats.org/officeDocument/2006/relationships/hyperlink" Target="#USB.IND!A1"/><Relationship Id="rId1" Type="http://schemas.openxmlformats.org/officeDocument/2006/relationships/hyperlink" Target="#USPKN!A1"/><Relationship Id="rId6" Type="http://schemas.openxmlformats.org/officeDocument/2006/relationships/hyperlink" Target="#USSBDP!A1"/><Relationship Id="rId11" Type="http://schemas.openxmlformats.org/officeDocument/2006/relationships/hyperlink" Target="#'Menu Utama'!A1"/><Relationship Id="rId5" Type="http://schemas.openxmlformats.org/officeDocument/2006/relationships/hyperlink" Target="#USIPS!A1"/><Relationship Id="rId10" Type="http://schemas.openxmlformats.org/officeDocument/2006/relationships/hyperlink" Target="#USMULOK3!A1"/><Relationship Id="rId4" Type="http://schemas.openxmlformats.org/officeDocument/2006/relationships/hyperlink" Target="#USIPA!A1"/><Relationship Id="rId9" Type="http://schemas.openxmlformats.org/officeDocument/2006/relationships/hyperlink" Target="#USMULOK2!A1"/></Relationships>
</file>

<file path=xl/drawings/_rels/drawing22.xml.rels><?xml version="1.0" encoding="UTF-8" standalone="yes"?>
<Relationships xmlns="http://schemas.openxmlformats.org/package/2006/relationships"><Relationship Id="rId8" Type="http://schemas.openxmlformats.org/officeDocument/2006/relationships/hyperlink" Target="#USMULOK1!A1"/><Relationship Id="rId13" Type="http://schemas.openxmlformats.org/officeDocument/2006/relationships/hyperlink" Target="#USPAI!A1"/><Relationship Id="rId3" Type="http://schemas.openxmlformats.org/officeDocument/2006/relationships/hyperlink" Target="#USMAT!A1"/><Relationship Id="rId7" Type="http://schemas.openxmlformats.org/officeDocument/2006/relationships/hyperlink" Target="#USPJOK!A1"/><Relationship Id="rId12" Type="http://schemas.openxmlformats.org/officeDocument/2006/relationships/image" Target="../media/image4.gif"/><Relationship Id="rId2" Type="http://schemas.openxmlformats.org/officeDocument/2006/relationships/hyperlink" Target="#USB.IND!A1"/><Relationship Id="rId1" Type="http://schemas.openxmlformats.org/officeDocument/2006/relationships/hyperlink" Target="#USPKN!A1"/><Relationship Id="rId6" Type="http://schemas.openxmlformats.org/officeDocument/2006/relationships/hyperlink" Target="#USSBDP!A1"/><Relationship Id="rId11" Type="http://schemas.openxmlformats.org/officeDocument/2006/relationships/hyperlink" Target="#'Menu Utama'!A1"/><Relationship Id="rId5" Type="http://schemas.openxmlformats.org/officeDocument/2006/relationships/hyperlink" Target="#USIPS!A1"/><Relationship Id="rId10" Type="http://schemas.openxmlformats.org/officeDocument/2006/relationships/hyperlink" Target="#USMULOK3!A1"/><Relationship Id="rId4" Type="http://schemas.openxmlformats.org/officeDocument/2006/relationships/hyperlink" Target="#USIPA!A1"/><Relationship Id="rId9" Type="http://schemas.openxmlformats.org/officeDocument/2006/relationships/hyperlink" Target="#USMULOK2!A1"/></Relationships>
</file>

<file path=xl/drawings/_rels/drawing23.xml.rels><?xml version="1.0" encoding="UTF-8" standalone="yes"?>
<Relationships xmlns="http://schemas.openxmlformats.org/package/2006/relationships"><Relationship Id="rId8" Type="http://schemas.openxmlformats.org/officeDocument/2006/relationships/hyperlink" Target="#USMULOK1!A1"/><Relationship Id="rId13" Type="http://schemas.openxmlformats.org/officeDocument/2006/relationships/hyperlink" Target="#USPAI!A1"/><Relationship Id="rId3" Type="http://schemas.openxmlformats.org/officeDocument/2006/relationships/hyperlink" Target="#USMAT!A1"/><Relationship Id="rId7" Type="http://schemas.openxmlformats.org/officeDocument/2006/relationships/hyperlink" Target="#USPJOK!A1"/><Relationship Id="rId12" Type="http://schemas.openxmlformats.org/officeDocument/2006/relationships/image" Target="../media/image4.gif"/><Relationship Id="rId2" Type="http://schemas.openxmlformats.org/officeDocument/2006/relationships/hyperlink" Target="#USB.IND!A1"/><Relationship Id="rId1" Type="http://schemas.openxmlformats.org/officeDocument/2006/relationships/hyperlink" Target="#USPKN!A1"/><Relationship Id="rId6" Type="http://schemas.openxmlformats.org/officeDocument/2006/relationships/hyperlink" Target="#USSBDP!A1"/><Relationship Id="rId11" Type="http://schemas.openxmlformats.org/officeDocument/2006/relationships/hyperlink" Target="#'Menu Utama'!A1"/><Relationship Id="rId5" Type="http://schemas.openxmlformats.org/officeDocument/2006/relationships/hyperlink" Target="#USIPS!A1"/><Relationship Id="rId10" Type="http://schemas.openxmlformats.org/officeDocument/2006/relationships/hyperlink" Target="#USMULOK3!A1"/><Relationship Id="rId4" Type="http://schemas.openxmlformats.org/officeDocument/2006/relationships/hyperlink" Target="#USIPA!A1"/><Relationship Id="rId9" Type="http://schemas.openxmlformats.org/officeDocument/2006/relationships/hyperlink" Target="#USMULOK2!A1"/></Relationships>
</file>

<file path=xl/drawings/_rels/drawing24.xml.rels><?xml version="1.0" encoding="UTF-8" standalone="yes"?>
<Relationships xmlns="http://schemas.openxmlformats.org/package/2006/relationships"><Relationship Id="rId8" Type="http://schemas.openxmlformats.org/officeDocument/2006/relationships/hyperlink" Target="#USMULOK1!A1"/><Relationship Id="rId13" Type="http://schemas.openxmlformats.org/officeDocument/2006/relationships/hyperlink" Target="#USPAI!A1"/><Relationship Id="rId3" Type="http://schemas.openxmlformats.org/officeDocument/2006/relationships/hyperlink" Target="#USMAT!A1"/><Relationship Id="rId7" Type="http://schemas.openxmlformats.org/officeDocument/2006/relationships/hyperlink" Target="#USPJOK!A1"/><Relationship Id="rId12" Type="http://schemas.openxmlformats.org/officeDocument/2006/relationships/image" Target="../media/image4.gif"/><Relationship Id="rId2" Type="http://schemas.openxmlformats.org/officeDocument/2006/relationships/hyperlink" Target="#USB.IND!A1"/><Relationship Id="rId1" Type="http://schemas.openxmlformats.org/officeDocument/2006/relationships/hyperlink" Target="#USPKN!A1"/><Relationship Id="rId6" Type="http://schemas.openxmlformats.org/officeDocument/2006/relationships/hyperlink" Target="#USSBDP!A1"/><Relationship Id="rId11" Type="http://schemas.openxmlformats.org/officeDocument/2006/relationships/hyperlink" Target="#'Menu Utama'!A1"/><Relationship Id="rId5" Type="http://schemas.openxmlformats.org/officeDocument/2006/relationships/hyperlink" Target="#USIPS!A1"/><Relationship Id="rId10" Type="http://schemas.openxmlformats.org/officeDocument/2006/relationships/hyperlink" Target="#USMULOK3!A1"/><Relationship Id="rId4" Type="http://schemas.openxmlformats.org/officeDocument/2006/relationships/hyperlink" Target="#USIPA!A1"/><Relationship Id="rId9" Type="http://schemas.openxmlformats.org/officeDocument/2006/relationships/hyperlink" Target="#USMULOK2!A1"/></Relationships>
</file>

<file path=xl/drawings/_rels/drawing25.xml.rels><?xml version="1.0" encoding="UTF-8" standalone="yes"?>
<Relationships xmlns="http://schemas.openxmlformats.org/package/2006/relationships"><Relationship Id="rId8" Type="http://schemas.openxmlformats.org/officeDocument/2006/relationships/hyperlink" Target="#USMULOK1!A1"/><Relationship Id="rId13" Type="http://schemas.openxmlformats.org/officeDocument/2006/relationships/hyperlink" Target="#USPAI!A1"/><Relationship Id="rId3" Type="http://schemas.openxmlformats.org/officeDocument/2006/relationships/hyperlink" Target="#USMAT!A1"/><Relationship Id="rId7" Type="http://schemas.openxmlformats.org/officeDocument/2006/relationships/hyperlink" Target="#USPJOK!A1"/><Relationship Id="rId12" Type="http://schemas.openxmlformats.org/officeDocument/2006/relationships/image" Target="../media/image4.gif"/><Relationship Id="rId2" Type="http://schemas.openxmlformats.org/officeDocument/2006/relationships/hyperlink" Target="#USB.IND!A1"/><Relationship Id="rId1" Type="http://schemas.openxmlformats.org/officeDocument/2006/relationships/hyperlink" Target="#USPKN!A1"/><Relationship Id="rId6" Type="http://schemas.openxmlformats.org/officeDocument/2006/relationships/hyperlink" Target="#USSBDP!A1"/><Relationship Id="rId11" Type="http://schemas.openxmlformats.org/officeDocument/2006/relationships/hyperlink" Target="#'Menu Utama'!A1"/><Relationship Id="rId5" Type="http://schemas.openxmlformats.org/officeDocument/2006/relationships/hyperlink" Target="#USIPS!A1"/><Relationship Id="rId10" Type="http://schemas.openxmlformats.org/officeDocument/2006/relationships/hyperlink" Target="#USMULOK3!A1"/><Relationship Id="rId4" Type="http://schemas.openxmlformats.org/officeDocument/2006/relationships/hyperlink" Target="#USIPA!A1"/><Relationship Id="rId9" Type="http://schemas.openxmlformats.org/officeDocument/2006/relationships/hyperlink" Target="#USMULOK2!A1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gif"/><Relationship Id="rId1" Type="http://schemas.openxmlformats.org/officeDocument/2006/relationships/hyperlink" Target="#'Menu Utama'!A1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gif"/><Relationship Id="rId1" Type="http://schemas.openxmlformats.org/officeDocument/2006/relationships/hyperlink" Target="#'Menu Utama'!A1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gif"/><Relationship Id="rId2" Type="http://schemas.openxmlformats.org/officeDocument/2006/relationships/hyperlink" Target="#'Menu Utama'!A1"/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0</xdr:row>
      <xdr:rowOff>142875</xdr:rowOff>
    </xdr:from>
    <xdr:to>
      <xdr:col>18</xdr:col>
      <xdr:colOff>38100</xdr:colOff>
      <xdr:row>3</xdr:row>
      <xdr:rowOff>28575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33375" y="142875"/>
          <a:ext cx="11706225" cy="457200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2400">
              <a:solidFill>
                <a:sysClr val="windowText" lastClr="000000"/>
              </a:solidFill>
              <a:latin typeface="Berlin Sans FB Demi" panose="020E0802020502020306" pitchFamily="34" charset="0"/>
            </a:rPr>
            <a:t>PENGOLAHAN NILAI US</a:t>
          </a:r>
          <a:r>
            <a:rPr lang="en-US" sz="2400" baseline="0">
              <a:solidFill>
                <a:sysClr val="windowText" lastClr="000000"/>
              </a:solidFill>
              <a:latin typeface="Berlin Sans FB Demi" panose="020E0802020502020306" pitchFamily="34" charset="0"/>
            </a:rPr>
            <a:t> SDN PRINGSARI 01</a:t>
          </a:r>
          <a:endParaRPr lang="en-US" sz="2400">
            <a:solidFill>
              <a:sysClr val="windowText" lastClr="000000"/>
            </a:solidFill>
            <a:latin typeface="Berlin Sans FB Demi" panose="020E0802020502020306" pitchFamily="34" charset="0"/>
          </a:endParaRPr>
        </a:p>
      </xdr:txBody>
    </xdr:sp>
    <xdr:clientData/>
  </xdr:twoCellAnchor>
  <xdr:twoCellAnchor>
    <xdr:from>
      <xdr:col>0</xdr:col>
      <xdr:colOff>200025</xdr:colOff>
      <xdr:row>9</xdr:row>
      <xdr:rowOff>66675</xdr:rowOff>
    </xdr:from>
    <xdr:to>
      <xdr:col>3</xdr:col>
      <xdr:colOff>228600</xdr:colOff>
      <xdr:row>15</xdr:row>
      <xdr:rowOff>85725</xdr:rowOff>
    </xdr:to>
    <xdr:sp macro="" textlink="">
      <xdr:nvSpPr>
        <xdr:cNvPr id="5" name="Arrow: Righ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200025" y="1781175"/>
          <a:ext cx="1857375" cy="1219200"/>
        </a:xfrm>
        <a:prstGeom prst="rightArrow">
          <a:avLst/>
        </a:prstGeom>
        <a:solidFill>
          <a:srgbClr val="00B0F0"/>
        </a:solidFill>
        <a:ln w="12700" cap="flat" cmpd="sng" algn="ctr">
          <a:solidFill>
            <a:srgbClr val="4472C4">
              <a:shade val="50000"/>
            </a:srgbClr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haroni" panose="02010803020104030203" pitchFamily="2" charset="-79"/>
              <a:ea typeface="+mn-ea"/>
              <a:cs typeface="Aharoni" panose="02010803020104030203" pitchFamily="2" charset="-79"/>
            </a:rPr>
            <a:t>MENU UTAMA</a:t>
          </a:r>
        </a:p>
      </xdr:txBody>
    </xdr:sp>
    <xdr:clientData/>
  </xdr:twoCellAnchor>
  <xdr:twoCellAnchor>
    <xdr:from>
      <xdr:col>3</xdr:col>
      <xdr:colOff>581025</xdr:colOff>
      <xdr:row>6</xdr:row>
      <xdr:rowOff>152400</xdr:rowOff>
    </xdr:from>
    <xdr:to>
      <xdr:col>7</xdr:col>
      <xdr:colOff>447675</xdr:colOff>
      <xdr:row>8</xdr:row>
      <xdr:rowOff>123825</xdr:rowOff>
    </xdr:to>
    <xdr:sp macro="" textlink="">
      <xdr:nvSpPr>
        <xdr:cNvPr id="7" name="Rectangle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2409825" y="1266825"/>
          <a:ext cx="2305050" cy="371475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  <a:ln w="12700" cap="flat" cmpd="sng" algn="ctr">
          <a:solidFill>
            <a:srgbClr val="4472C4">
              <a:shade val="50000"/>
            </a:srgbClr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haroni" panose="02010803020104030203" pitchFamily="2" charset="-79"/>
              <a:ea typeface="+mn-ea"/>
              <a:cs typeface="Aharoni" panose="02010803020104030203" pitchFamily="2" charset="-79"/>
            </a:rPr>
            <a:t>DAFTAR SISWA</a:t>
          </a:r>
        </a:p>
      </xdr:txBody>
    </xdr:sp>
    <xdr:clientData/>
  </xdr:twoCellAnchor>
  <xdr:twoCellAnchor>
    <xdr:from>
      <xdr:col>3</xdr:col>
      <xdr:colOff>581025</xdr:colOff>
      <xdr:row>4</xdr:row>
      <xdr:rowOff>0</xdr:rowOff>
    </xdr:from>
    <xdr:to>
      <xdr:col>7</xdr:col>
      <xdr:colOff>447675</xdr:colOff>
      <xdr:row>6</xdr:row>
      <xdr:rowOff>19050</xdr:rowOff>
    </xdr:to>
    <xdr:sp macro="" textlink="">
      <xdr:nvSpPr>
        <xdr:cNvPr id="9" name="Rectangle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2409825" y="762000"/>
          <a:ext cx="2305050" cy="371475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 w="12700" cap="flat" cmpd="sng" algn="ctr">
          <a:solidFill>
            <a:srgbClr val="4472C4">
              <a:shade val="50000"/>
            </a:srgbClr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haroni" panose="02010803020104030203" pitchFamily="2" charset="-79"/>
              <a:ea typeface="+mn-ea"/>
              <a:cs typeface="Aharoni" panose="02010803020104030203" pitchFamily="2" charset="-79"/>
            </a:rPr>
            <a:t>SKM</a:t>
          </a:r>
        </a:p>
      </xdr:txBody>
    </xdr:sp>
    <xdr:clientData/>
  </xdr:twoCellAnchor>
  <xdr:twoCellAnchor>
    <xdr:from>
      <xdr:col>3</xdr:col>
      <xdr:colOff>590550</xdr:colOff>
      <xdr:row>9</xdr:row>
      <xdr:rowOff>57150</xdr:rowOff>
    </xdr:from>
    <xdr:to>
      <xdr:col>7</xdr:col>
      <xdr:colOff>457200</xdr:colOff>
      <xdr:row>11</xdr:row>
      <xdr:rowOff>28575</xdr:rowOff>
    </xdr:to>
    <xdr:sp macro="" textlink="">
      <xdr:nvSpPr>
        <xdr:cNvPr id="11" name="Rectangle 10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2419350" y="1771650"/>
          <a:ext cx="2305050" cy="371475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12700" cap="flat" cmpd="sng" algn="ctr">
          <a:solidFill>
            <a:srgbClr val="4472C4">
              <a:shade val="50000"/>
            </a:srgbClr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haroni" panose="02010803020104030203" pitchFamily="2" charset="-79"/>
              <a:ea typeface="+mn-ea"/>
              <a:cs typeface="Aharoni" panose="02010803020104030203" pitchFamily="2" charset="-79"/>
            </a:rPr>
            <a:t>RATA-RATA RAPOR</a:t>
          </a:r>
        </a:p>
      </xdr:txBody>
    </xdr:sp>
    <xdr:clientData/>
  </xdr:twoCellAnchor>
  <xdr:twoCellAnchor>
    <xdr:from>
      <xdr:col>3</xdr:col>
      <xdr:colOff>600075</xdr:colOff>
      <xdr:row>11</xdr:row>
      <xdr:rowOff>152400</xdr:rowOff>
    </xdr:from>
    <xdr:to>
      <xdr:col>7</xdr:col>
      <xdr:colOff>466725</xdr:colOff>
      <xdr:row>13</xdr:row>
      <xdr:rowOff>133350</xdr:rowOff>
    </xdr:to>
    <xdr:sp macro="" textlink="">
      <xdr:nvSpPr>
        <xdr:cNvPr id="13" name="Rectangle 12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2428875" y="2266950"/>
          <a:ext cx="2305050" cy="381000"/>
        </a:xfrm>
        <a:prstGeom prst="rect">
          <a:avLst/>
        </a:prstGeom>
        <a:solidFill>
          <a:srgbClr val="7030A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400">
              <a:solidFill>
                <a:sysClr val="windowText" lastClr="000000"/>
              </a:solidFill>
              <a:latin typeface="Aharoni" panose="02010803020104030203" pitchFamily="2" charset="-79"/>
              <a:cs typeface="Aharoni" panose="02010803020104030203" pitchFamily="2" charset="-79"/>
            </a:rPr>
            <a:t>US TERTULIS &amp; PRAKTEK</a:t>
          </a:r>
        </a:p>
      </xdr:txBody>
    </xdr:sp>
    <xdr:clientData/>
  </xdr:twoCellAnchor>
  <xdr:twoCellAnchor>
    <xdr:from>
      <xdr:col>3</xdr:col>
      <xdr:colOff>600075</xdr:colOff>
      <xdr:row>14</xdr:row>
      <xdr:rowOff>47625</xdr:rowOff>
    </xdr:from>
    <xdr:to>
      <xdr:col>7</xdr:col>
      <xdr:colOff>466725</xdr:colOff>
      <xdr:row>16</xdr:row>
      <xdr:rowOff>19050</xdr:rowOff>
    </xdr:to>
    <xdr:sp macro="" textlink="">
      <xdr:nvSpPr>
        <xdr:cNvPr id="15" name="Rectangle 14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2428875" y="2762250"/>
          <a:ext cx="2305050" cy="371475"/>
        </a:xfrm>
        <a:prstGeom prst="rect">
          <a:avLst/>
        </a:prstGeom>
        <a:solidFill>
          <a:srgbClr val="C0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400">
              <a:solidFill>
                <a:sysClr val="windowText" lastClr="000000"/>
              </a:solidFill>
              <a:latin typeface="Aharoni" panose="02010803020104030203" pitchFamily="2" charset="-79"/>
              <a:cs typeface="Aharoni" panose="02010803020104030203" pitchFamily="2" charset="-79"/>
            </a:rPr>
            <a:t>NILAI FINAL US</a:t>
          </a:r>
        </a:p>
      </xdr:txBody>
    </xdr:sp>
    <xdr:clientData/>
  </xdr:twoCellAnchor>
  <xdr:twoCellAnchor>
    <xdr:from>
      <xdr:col>3</xdr:col>
      <xdr:colOff>590550</xdr:colOff>
      <xdr:row>16</xdr:row>
      <xdr:rowOff>142875</xdr:rowOff>
    </xdr:from>
    <xdr:to>
      <xdr:col>7</xdr:col>
      <xdr:colOff>457200</xdr:colOff>
      <xdr:row>18</xdr:row>
      <xdr:rowOff>95250</xdr:rowOff>
    </xdr:to>
    <xdr:sp macro="" textlink="">
      <xdr:nvSpPr>
        <xdr:cNvPr id="17" name="Rectangle 1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2419350" y="3257550"/>
          <a:ext cx="2305050" cy="3524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400">
              <a:solidFill>
                <a:sysClr val="windowText" lastClr="000000"/>
              </a:solidFill>
              <a:latin typeface="Aharoni" panose="02010803020104030203" pitchFamily="2" charset="-79"/>
              <a:cs typeface="Aharoni" panose="02010803020104030203" pitchFamily="2" charset="-79"/>
            </a:rPr>
            <a:t>REKAP NILAI</a:t>
          </a:r>
        </a:p>
      </xdr:txBody>
    </xdr:sp>
    <xdr:clientData/>
  </xdr:twoCellAnchor>
  <xdr:twoCellAnchor editAs="oneCell">
    <xdr:from>
      <xdr:col>13</xdr:col>
      <xdr:colOff>152844</xdr:colOff>
      <xdr:row>8</xdr:row>
      <xdr:rowOff>19051</xdr:rowOff>
    </xdr:from>
    <xdr:to>
      <xdr:col>15</xdr:col>
      <xdr:colOff>638175</xdr:colOff>
      <xdr:row>17</xdr:row>
      <xdr:rowOff>123826</xdr:rowOff>
    </xdr:to>
    <xdr:pic>
      <xdr:nvPicPr>
        <xdr:cNvPr id="19" name="Picture 18" descr="IMAGE DAPO.jp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/>
        <a:srcRect t="19777" r="-1131"/>
        <a:stretch/>
      </xdr:blipFill>
      <xdr:spPr>
        <a:xfrm>
          <a:off x="9106344" y="1533526"/>
          <a:ext cx="1704531" cy="1905000"/>
        </a:xfrm>
        <a:prstGeom prst="rect">
          <a:avLst/>
        </a:prstGeom>
      </xdr:spPr>
    </xdr:pic>
    <xdr:clientData/>
  </xdr:twoCellAnchor>
  <xdr:twoCellAnchor>
    <xdr:from>
      <xdr:col>3</xdr:col>
      <xdr:colOff>590550</xdr:colOff>
      <xdr:row>19</xdr:row>
      <xdr:rowOff>9525</xdr:rowOff>
    </xdr:from>
    <xdr:to>
      <xdr:col>7</xdr:col>
      <xdr:colOff>457200</xdr:colOff>
      <xdr:row>20</xdr:row>
      <xdr:rowOff>123825</xdr:rowOff>
    </xdr:to>
    <xdr:sp macro="" textlink="">
      <xdr:nvSpPr>
        <xdr:cNvPr id="22" name="Rectangle 21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2419350" y="3724275"/>
          <a:ext cx="2305050" cy="352425"/>
        </a:xfrm>
        <a:prstGeom prst="rect">
          <a:avLst/>
        </a:prstGeom>
        <a:solidFill>
          <a:srgbClr val="92D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400">
              <a:solidFill>
                <a:sysClr val="windowText" lastClr="000000"/>
              </a:solidFill>
              <a:latin typeface="Aharoni" panose="02010803020104030203" pitchFamily="2" charset="-79"/>
              <a:cs typeface="Aharoni" panose="02010803020104030203" pitchFamily="2" charset="-79"/>
            </a:rPr>
            <a:t>SURAT KELULUSAN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9525</xdr:rowOff>
    </xdr:from>
    <xdr:to>
      <xdr:col>17</xdr:col>
      <xdr:colOff>0</xdr:colOff>
      <xdr:row>3</xdr:row>
      <xdr:rowOff>9525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295276" y="9525"/>
          <a:ext cx="9020174" cy="571500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800">
              <a:solidFill>
                <a:sysClr val="windowText" lastClr="000000"/>
              </a:solidFill>
              <a:latin typeface="Aharoni" panose="02010803020104030203" pitchFamily="2" charset="-79"/>
              <a:cs typeface="Aharoni" panose="02010803020104030203" pitchFamily="2" charset="-79"/>
            </a:rPr>
            <a:t>KRITERIA KETUNTASAN MINIMAL</a:t>
          </a:r>
        </a:p>
      </xdr:txBody>
    </xdr:sp>
    <xdr:clientData/>
  </xdr:twoCellAnchor>
  <xdr:twoCellAnchor>
    <xdr:from>
      <xdr:col>7</xdr:col>
      <xdr:colOff>114300</xdr:colOff>
      <xdr:row>6</xdr:row>
      <xdr:rowOff>180976</xdr:rowOff>
    </xdr:from>
    <xdr:to>
      <xdr:col>12</xdr:col>
      <xdr:colOff>581025</xdr:colOff>
      <xdr:row>8</xdr:row>
      <xdr:rowOff>28575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3248025" y="1323976"/>
          <a:ext cx="2905125" cy="304799"/>
        </a:xfrm>
        <a:prstGeom prst="rect">
          <a:avLst/>
        </a:prstGeom>
        <a:solidFill>
          <a:srgbClr val="00B050"/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en-US" sz="1400" b="1"/>
            <a:t>Rentang</a:t>
          </a:r>
          <a:r>
            <a:rPr lang="en-US" sz="1400" b="1" baseline="0"/>
            <a:t> Predikat                                          </a:t>
          </a:r>
          <a:endParaRPr lang="en-US" sz="1400" b="1"/>
        </a:p>
      </xdr:txBody>
    </xdr:sp>
    <xdr:clientData/>
  </xdr:twoCellAnchor>
  <xdr:twoCellAnchor>
    <xdr:from>
      <xdr:col>16</xdr:col>
      <xdr:colOff>171451</xdr:colOff>
      <xdr:row>3</xdr:row>
      <xdr:rowOff>95250</xdr:rowOff>
    </xdr:from>
    <xdr:to>
      <xdr:col>16</xdr:col>
      <xdr:colOff>1257301</xdr:colOff>
      <xdr:row>5</xdr:row>
      <xdr:rowOff>114300</xdr:rowOff>
    </xdr:to>
    <xdr:sp macro="" textlink="">
      <xdr:nvSpPr>
        <xdr:cNvPr id="16" name="Rectangle 1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8124826" y="666750"/>
          <a:ext cx="1085850" cy="400050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/>
            <a:t>              </a:t>
          </a:r>
          <a:r>
            <a:rPr lang="en-US" sz="1200">
              <a:solidFill>
                <a:sysClr val="windowText" lastClr="000000"/>
              </a:solidFill>
            </a:rPr>
            <a:t>MENU</a:t>
          </a:r>
        </a:p>
        <a:p>
          <a:pPr algn="l"/>
          <a:r>
            <a:rPr lang="en-US" sz="1100">
              <a:solidFill>
                <a:sysClr val="windowText" lastClr="000000"/>
              </a:solidFill>
            </a:rPr>
            <a:t>	</a:t>
          </a:r>
          <a:r>
            <a:rPr lang="en-US" sz="1100"/>
            <a:t>	</a:t>
          </a:r>
        </a:p>
      </xdr:txBody>
    </xdr:sp>
    <xdr:clientData/>
  </xdr:twoCellAnchor>
  <xdr:twoCellAnchor editAs="oneCell">
    <xdr:from>
      <xdr:col>16</xdr:col>
      <xdr:colOff>257175</xdr:colOff>
      <xdr:row>3</xdr:row>
      <xdr:rowOff>85725</xdr:rowOff>
    </xdr:from>
    <xdr:to>
      <xdr:col>16</xdr:col>
      <xdr:colOff>647700</xdr:colOff>
      <xdr:row>5</xdr:row>
      <xdr:rowOff>76200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10550" y="657225"/>
          <a:ext cx="390525" cy="3714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676276</xdr:colOff>
      <xdr:row>0</xdr:row>
      <xdr:rowOff>19050</xdr:rowOff>
    </xdr:from>
    <xdr:to>
      <xdr:col>5</xdr:col>
      <xdr:colOff>647701</xdr:colOff>
      <xdr:row>0</xdr:row>
      <xdr:rowOff>342900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3790951" y="19050"/>
          <a:ext cx="1276350" cy="32385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/>
            <a:t>           </a:t>
          </a:r>
          <a:r>
            <a:rPr lang="en-US" sz="900"/>
            <a:t>MENU  UTAMA</a:t>
          </a:r>
        </a:p>
      </xdr:txBody>
    </xdr:sp>
    <xdr:clientData/>
  </xdr:twoCellAnchor>
  <xdr:twoCellAnchor editAs="oneCell">
    <xdr:from>
      <xdr:col>4</xdr:col>
      <xdr:colOff>762000</xdr:colOff>
      <xdr:row>0</xdr:row>
      <xdr:rowOff>38101</xdr:rowOff>
    </xdr:from>
    <xdr:to>
      <xdr:col>4</xdr:col>
      <xdr:colOff>1028700</xdr:colOff>
      <xdr:row>0</xdr:row>
      <xdr:rowOff>304801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76675" y="38101"/>
          <a:ext cx="266700" cy="2667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9525</xdr:rowOff>
    </xdr:from>
    <xdr:to>
      <xdr:col>0</xdr:col>
      <xdr:colOff>900000</xdr:colOff>
      <xdr:row>2</xdr:row>
      <xdr:rowOff>189525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0" y="504825"/>
          <a:ext cx="900000" cy="1800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28575</xdr:rowOff>
    </xdr:from>
    <xdr:to>
      <xdr:col>0</xdr:col>
      <xdr:colOff>900000</xdr:colOff>
      <xdr:row>3</xdr:row>
      <xdr:rowOff>208575</xdr:rowOff>
    </xdr:to>
    <xdr:sp macro="" textlink="">
      <xdr:nvSpPr>
        <xdr:cNvPr id="5" name="Rectangle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/>
      </xdr:nvSpPr>
      <xdr:spPr>
        <a:xfrm>
          <a:off x="0" y="714375"/>
          <a:ext cx="900000" cy="1800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247651</xdr:rowOff>
    </xdr:from>
    <xdr:to>
      <xdr:col>0</xdr:col>
      <xdr:colOff>900000</xdr:colOff>
      <xdr:row>4</xdr:row>
      <xdr:rowOff>141901</xdr:rowOff>
    </xdr:to>
    <xdr:sp macro="" textlink="">
      <xdr:nvSpPr>
        <xdr:cNvPr id="6" name="Rectangle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0" y="933451"/>
          <a:ext cx="900000" cy="1800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180974</xdr:rowOff>
    </xdr:from>
    <xdr:to>
      <xdr:col>0</xdr:col>
      <xdr:colOff>900000</xdr:colOff>
      <xdr:row>5</xdr:row>
      <xdr:rowOff>170474</xdr:rowOff>
    </xdr:to>
    <xdr:sp macro="" textlink="">
      <xdr:nvSpPr>
        <xdr:cNvPr id="8" name="Rectangle 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/>
      </xdr:nvSpPr>
      <xdr:spPr>
        <a:xfrm>
          <a:off x="0" y="1152524"/>
          <a:ext cx="900000" cy="1800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6</xdr:row>
      <xdr:rowOff>0</xdr:rowOff>
    </xdr:from>
    <xdr:to>
      <xdr:col>0</xdr:col>
      <xdr:colOff>900000</xdr:colOff>
      <xdr:row>6</xdr:row>
      <xdr:rowOff>180000</xdr:rowOff>
    </xdr:to>
    <xdr:sp macro="" textlink="">
      <xdr:nvSpPr>
        <xdr:cNvPr id="10" name="Rectangle 9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/>
      </xdr:nvSpPr>
      <xdr:spPr>
        <a:xfrm>
          <a:off x="0" y="1362075"/>
          <a:ext cx="900000" cy="1800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 IPS</a:t>
          </a:r>
        </a:p>
      </xdr:txBody>
    </xdr:sp>
    <xdr:clientData/>
  </xdr:twoCellAnchor>
  <xdr:twoCellAnchor>
    <xdr:from>
      <xdr:col>0</xdr:col>
      <xdr:colOff>0</xdr:colOff>
      <xdr:row>7</xdr:row>
      <xdr:rowOff>9525</xdr:rowOff>
    </xdr:from>
    <xdr:to>
      <xdr:col>0</xdr:col>
      <xdr:colOff>900000</xdr:colOff>
      <xdr:row>7</xdr:row>
      <xdr:rowOff>189525</xdr:rowOff>
    </xdr:to>
    <xdr:sp macro="" textlink="">
      <xdr:nvSpPr>
        <xdr:cNvPr id="12" name="Rectangle 11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/>
      </xdr:nvSpPr>
      <xdr:spPr>
        <a:xfrm>
          <a:off x="0" y="1571625"/>
          <a:ext cx="900000" cy="180000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SBDP</a:t>
          </a:r>
        </a:p>
      </xdr:txBody>
    </xdr:sp>
    <xdr:clientData/>
  </xdr:twoCellAnchor>
  <xdr:twoCellAnchor>
    <xdr:from>
      <xdr:col>0</xdr:col>
      <xdr:colOff>0</xdr:colOff>
      <xdr:row>8</xdr:row>
      <xdr:rowOff>19049</xdr:rowOff>
    </xdr:from>
    <xdr:to>
      <xdr:col>0</xdr:col>
      <xdr:colOff>900000</xdr:colOff>
      <xdr:row>8</xdr:row>
      <xdr:rowOff>199049</xdr:rowOff>
    </xdr:to>
    <xdr:sp macro="" textlink="">
      <xdr:nvSpPr>
        <xdr:cNvPr id="14" name="Rectangle 13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/>
      </xdr:nvSpPr>
      <xdr:spPr>
        <a:xfrm>
          <a:off x="0" y="1781174"/>
          <a:ext cx="900000" cy="180000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PJOK</a:t>
          </a:r>
        </a:p>
      </xdr:txBody>
    </xdr:sp>
    <xdr:clientData/>
  </xdr:twoCellAnchor>
  <xdr:twoCellAnchor>
    <xdr:from>
      <xdr:col>0</xdr:col>
      <xdr:colOff>0</xdr:colOff>
      <xdr:row>9</xdr:row>
      <xdr:rowOff>28574</xdr:rowOff>
    </xdr:from>
    <xdr:to>
      <xdr:col>0</xdr:col>
      <xdr:colOff>900000</xdr:colOff>
      <xdr:row>10</xdr:row>
      <xdr:rowOff>8549</xdr:rowOff>
    </xdr:to>
    <xdr:sp macro="" textlink="">
      <xdr:nvSpPr>
        <xdr:cNvPr id="16" name="Rectangle 15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/>
      </xdr:nvSpPr>
      <xdr:spPr>
        <a:xfrm>
          <a:off x="0" y="1990724"/>
          <a:ext cx="900000" cy="180000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1</a:t>
          </a:r>
        </a:p>
      </xdr:txBody>
    </xdr:sp>
    <xdr:clientData/>
  </xdr:twoCellAnchor>
  <xdr:twoCellAnchor>
    <xdr:from>
      <xdr:col>0</xdr:col>
      <xdr:colOff>0</xdr:colOff>
      <xdr:row>10</xdr:row>
      <xdr:rowOff>38100</xdr:rowOff>
    </xdr:from>
    <xdr:to>
      <xdr:col>0</xdr:col>
      <xdr:colOff>900000</xdr:colOff>
      <xdr:row>11</xdr:row>
      <xdr:rowOff>18075</xdr:rowOff>
    </xdr:to>
    <xdr:sp macro="" textlink="">
      <xdr:nvSpPr>
        <xdr:cNvPr id="18" name="Rectangle 17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/>
      </xdr:nvSpPr>
      <xdr:spPr>
        <a:xfrm>
          <a:off x="0" y="2200275"/>
          <a:ext cx="900000" cy="180000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2</a:t>
          </a:r>
        </a:p>
      </xdr:txBody>
    </xdr:sp>
    <xdr:clientData/>
  </xdr:twoCellAnchor>
  <xdr:twoCellAnchor>
    <xdr:from>
      <xdr:col>0</xdr:col>
      <xdr:colOff>0</xdr:colOff>
      <xdr:row>11</xdr:row>
      <xdr:rowOff>47624</xdr:rowOff>
    </xdr:from>
    <xdr:to>
      <xdr:col>0</xdr:col>
      <xdr:colOff>900000</xdr:colOff>
      <xdr:row>12</xdr:row>
      <xdr:rowOff>27599</xdr:rowOff>
    </xdr:to>
    <xdr:sp macro="" textlink="">
      <xdr:nvSpPr>
        <xdr:cNvPr id="20" name="Rectangle 19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/>
      </xdr:nvSpPr>
      <xdr:spPr>
        <a:xfrm>
          <a:off x="0" y="2409824"/>
          <a:ext cx="900000" cy="180000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3</a:t>
          </a:r>
        </a:p>
      </xdr:txBody>
    </xdr:sp>
    <xdr:clientData/>
  </xdr:twoCellAnchor>
  <xdr:twoCellAnchor editAs="oneCell">
    <xdr:from>
      <xdr:col>0</xdr:col>
      <xdr:colOff>76200</xdr:colOff>
      <xdr:row>0</xdr:row>
      <xdr:rowOff>28576</xdr:rowOff>
    </xdr:from>
    <xdr:to>
      <xdr:col>0</xdr:col>
      <xdr:colOff>657061</xdr:colOff>
      <xdr:row>0</xdr:row>
      <xdr:rowOff>257176</xdr:rowOff>
    </xdr:to>
    <xdr:pic>
      <xdr:nvPicPr>
        <xdr:cNvPr id="23" name="Picture 22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6200" y="28576"/>
          <a:ext cx="580861" cy="22860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900000</xdr:colOff>
      <xdr:row>1</xdr:row>
      <xdr:rowOff>180000</xdr:rowOff>
    </xdr:to>
    <xdr:sp macro="" textlink="">
      <xdr:nvSpPr>
        <xdr:cNvPr id="24" name="Rectangle 2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SpPr/>
      </xdr:nvSpPr>
      <xdr:spPr>
        <a:xfrm>
          <a:off x="0" y="304800"/>
          <a:ext cx="900000" cy="1800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285750</xdr:rowOff>
    </xdr:from>
    <xdr:to>
      <xdr:col>1</xdr:col>
      <xdr:colOff>0</xdr:colOff>
      <xdr:row>5</xdr:row>
      <xdr:rowOff>171450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0" y="285750"/>
          <a:ext cx="1162050" cy="962025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9525</xdr:rowOff>
    </xdr:from>
    <xdr:to>
      <xdr:col>0</xdr:col>
      <xdr:colOff>1447800</xdr:colOff>
      <xdr:row>3</xdr:row>
      <xdr:rowOff>9525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9525" y="504825"/>
          <a:ext cx="14382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0</xdr:col>
      <xdr:colOff>1438275</xdr:colOff>
      <xdr:row>4</xdr:row>
      <xdr:rowOff>9525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0" y="695325"/>
          <a:ext cx="14382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9525</xdr:rowOff>
    </xdr:from>
    <xdr:to>
      <xdr:col>0</xdr:col>
      <xdr:colOff>1438275</xdr:colOff>
      <xdr:row>5</xdr:row>
      <xdr:rowOff>9525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0" y="885825"/>
          <a:ext cx="14382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180975</xdr:rowOff>
    </xdr:from>
    <xdr:to>
      <xdr:col>0</xdr:col>
      <xdr:colOff>1438275</xdr:colOff>
      <xdr:row>5</xdr:row>
      <xdr:rowOff>180975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0" y="1057275"/>
          <a:ext cx="14382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180976</xdr:rowOff>
    </xdr:from>
    <xdr:to>
      <xdr:col>1</xdr:col>
      <xdr:colOff>0</xdr:colOff>
      <xdr:row>7</xdr:row>
      <xdr:rowOff>19050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0" y="1247776"/>
          <a:ext cx="1466850" cy="219074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IPS</a:t>
          </a:r>
        </a:p>
      </xdr:txBody>
    </xdr:sp>
    <xdr:clientData/>
  </xdr:twoCellAnchor>
  <xdr:twoCellAnchor>
    <xdr:from>
      <xdr:col>0</xdr:col>
      <xdr:colOff>0</xdr:colOff>
      <xdr:row>7</xdr:row>
      <xdr:rowOff>0</xdr:rowOff>
    </xdr:from>
    <xdr:to>
      <xdr:col>1</xdr:col>
      <xdr:colOff>9524</xdr:colOff>
      <xdr:row>8</xdr:row>
      <xdr:rowOff>9524</xdr:rowOff>
    </xdr:to>
    <xdr:sp macro="" textlink="">
      <xdr:nvSpPr>
        <xdr:cNvPr id="8" name="Rectangle 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0" y="1447800"/>
          <a:ext cx="147637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8</xdr:row>
      <xdr:rowOff>0</xdr:rowOff>
    </xdr:from>
    <xdr:to>
      <xdr:col>1</xdr:col>
      <xdr:colOff>9524</xdr:colOff>
      <xdr:row>9</xdr:row>
      <xdr:rowOff>9524</xdr:rowOff>
    </xdr:to>
    <xdr:sp macro="" textlink="">
      <xdr:nvSpPr>
        <xdr:cNvPr id="9" name="Rectangle 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0" y="1638300"/>
          <a:ext cx="147637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PJOK</a:t>
          </a: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1</xdr:col>
      <xdr:colOff>9524</xdr:colOff>
      <xdr:row>10</xdr:row>
      <xdr:rowOff>9524</xdr:rowOff>
    </xdr:to>
    <xdr:sp macro="" textlink="">
      <xdr:nvSpPr>
        <xdr:cNvPr id="10" name="Rectangle 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0" y="1828800"/>
          <a:ext cx="147637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11" name="Rectangle 1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0" y="2019300"/>
          <a:ext cx="147637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2</a:t>
          </a:r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9524</xdr:colOff>
      <xdr:row>12</xdr:row>
      <xdr:rowOff>9524</xdr:rowOff>
    </xdr:to>
    <xdr:sp macro="" textlink="">
      <xdr:nvSpPr>
        <xdr:cNvPr id="12" name="Rectangle 1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0" y="2209800"/>
          <a:ext cx="147637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3</a:t>
          </a:r>
        </a:p>
      </xdr:txBody>
    </xdr:sp>
    <xdr:clientData/>
  </xdr:twoCellAnchor>
  <xdr:twoCellAnchor editAs="oneCell">
    <xdr:from>
      <xdr:col>0</xdr:col>
      <xdr:colOff>76200</xdr:colOff>
      <xdr:row>0</xdr:row>
      <xdr:rowOff>28576</xdr:rowOff>
    </xdr:from>
    <xdr:to>
      <xdr:col>0</xdr:col>
      <xdr:colOff>657061</xdr:colOff>
      <xdr:row>0</xdr:row>
      <xdr:rowOff>276225</xdr:rowOff>
    </xdr:to>
    <xdr:pic>
      <xdr:nvPicPr>
        <xdr:cNvPr id="13" name="Picture 12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6200" y="28576"/>
          <a:ext cx="580861" cy="24764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</xdr:colOff>
      <xdr:row>1</xdr:row>
      <xdr:rowOff>0</xdr:rowOff>
    </xdr:from>
    <xdr:to>
      <xdr:col>1</xdr:col>
      <xdr:colOff>1</xdr:colOff>
      <xdr:row>1</xdr:row>
      <xdr:rowOff>171450</xdr:rowOff>
    </xdr:to>
    <xdr:sp macro="" textlink="">
      <xdr:nvSpPr>
        <xdr:cNvPr id="15" name="Rectangle 14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1" y="371475"/>
          <a:ext cx="1162050" cy="17145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0</xdr:row>
      <xdr:rowOff>295275</xdr:rowOff>
    </xdr:from>
    <xdr:to>
      <xdr:col>0</xdr:col>
      <xdr:colOff>1457325</xdr:colOff>
      <xdr:row>6</xdr:row>
      <xdr:rowOff>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0" y="295275"/>
          <a:ext cx="1457325" cy="1019175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9525</xdr:rowOff>
    </xdr:from>
    <xdr:to>
      <xdr:col>0</xdr:col>
      <xdr:colOff>1447800</xdr:colOff>
      <xdr:row>3</xdr:row>
      <xdr:rowOff>9525</xdr:rowOff>
    </xdr:to>
    <xdr:sp macro="" textlink="">
      <xdr:nvSpPr>
        <xdr:cNvPr id="17" name="Rectangle 1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9525" y="504825"/>
          <a:ext cx="14382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0</xdr:col>
      <xdr:colOff>1438275</xdr:colOff>
      <xdr:row>4</xdr:row>
      <xdr:rowOff>9525</xdr:rowOff>
    </xdr:to>
    <xdr:sp macro="" textlink="">
      <xdr:nvSpPr>
        <xdr:cNvPr id="18" name="Rectangle 1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0" y="695325"/>
          <a:ext cx="14382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19051</xdr:rowOff>
    </xdr:from>
    <xdr:to>
      <xdr:col>0</xdr:col>
      <xdr:colOff>1457325</xdr:colOff>
      <xdr:row>5</xdr:row>
      <xdr:rowOff>1</xdr:rowOff>
    </xdr:to>
    <xdr:sp macro="" textlink="">
      <xdr:nvSpPr>
        <xdr:cNvPr id="19" name="Rectangle 18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0" y="895351"/>
          <a:ext cx="1457325" cy="219075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19050</xdr:rowOff>
    </xdr:from>
    <xdr:to>
      <xdr:col>1</xdr:col>
      <xdr:colOff>0</xdr:colOff>
      <xdr:row>6</xdr:row>
      <xdr:rowOff>0</xdr:rowOff>
    </xdr:to>
    <xdr:sp macro="" textlink="">
      <xdr:nvSpPr>
        <xdr:cNvPr id="20" name="Rectangle 19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0" y="1133475"/>
          <a:ext cx="1466850" cy="180975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6</xdr:row>
      <xdr:rowOff>0</xdr:rowOff>
    </xdr:from>
    <xdr:to>
      <xdr:col>1</xdr:col>
      <xdr:colOff>0</xdr:colOff>
      <xdr:row>6</xdr:row>
      <xdr:rowOff>219076</xdr:rowOff>
    </xdr:to>
    <xdr:sp macro="" textlink="">
      <xdr:nvSpPr>
        <xdr:cNvPr id="21" name="Rectangle 20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0" y="1314450"/>
          <a:ext cx="1466850" cy="219076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IPS</a:t>
          </a:r>
        </a:p>
      </xdr:txBody>
    </xdr:sp>
    <xdr:clientData/>
  </xdr:twoCellAnchor>
  <xdr:twoCellAnchor>
    <xdr:from>
      <xdr:col>0</xdr:col>
      <xdr:colOff>0</xdr:colOff>
      <xdr:row>6</xdr:row>
      <xdr:rowOff>238125</xdr:rowOff>
    </xdr:from>
    <xdr:to>
      <xdr:col>1</xdr:col>
      <xdr:colOff>9524</xdr:colOff>
      <xdr:row>7</xdr:row>
      <xdr:rowOff>180974</xdr:rowOff>
    </xdr:to>
    <xdr:sp macro="" textlink="">
      <xdr:nvSpPr>
        <xdr:cNvPr id="22" name="Rectangle 21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SpPr/>
      </xdr:nvSpPr>
      <xdr:spPr>
        <a:xfrm>
          <a:off x="0" y="1552575"/>
          <a:ext cx="1476374" cy="190499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8</xdr:row>
      <xdr:rowOff>0</xdr:rowOff>
    </xdr:from>
    <xdr:to>
      <xdr:col>1</xdr:col>
      <xdr:colOff>9524</xdr:colOff>
      <xdr:row>9</xdr:row>
      <xdr:rowOff>9524</xdr:rowOff>
    </xdr:to>
    <xdr:sp macro="" textlink="">
      <xdr:nvSpPr>
        <xdr:cNvPr id="23" name="Rectangle 22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SpPr/>
      </xdr:nvSpPr>
      <xdr:spPr>
        <a:xfrm>
          <a:off x="0" y="1781175"/>
          <a:ext cx="1476374" cy="21907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PJOK</a:t>
          </a:r>
        </a:p>
      </xdr:txBody>
    </xdr:sp>
    <xdr:clientData/>
  </xdr:twoCellAnchor>
  <xdr:twoCellAnchor>
    <xdr:from>
      <xdr:col>0</xdr:col>
      <xdr:colOff>0</xdr:colOff>
      <xdr:row>9</xdr:row>
      <xdr:rowOff>28574</xdr:rowOff>
    </xdr:from>
    <xdr:to>
      <xdr:col>1</xdr:col>
      <xdr:colOff>9524</xdr:colOff>
      <xdr:row>10</xdr:row>
      <xdr:rowOff>9523</xdr:rowOff>
    </xdr:to>
    <xdr:sp macro="" textlink="">
      <xdr:nvSpPr>
        <xdr:cNvPr id="24" name="Rectangle 23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SpPr/>
      </xdr:nvSpPr>
      <xdr:spPr>
        <a:xfrm>
          <a:off x="0" y="2019299"/>
          <a:ext cx="1476374" cy="247649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25" name="Rectangle 24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SpPr/>
      </xdr:nvSpPr>
      <xdr:spPr>
        <a:xfrm>
          <a:off x="0" y="2257425"/>
          <a:ext cx="1476374" cy="228599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2</a:t>
          </a:r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9524</xdr:colOff>
      <xdr:row>12</xdr:row>
      <xdr:rowOff>9524</xdr:rowOff>
    </xdr:to>
    <xdr:sp macro="" textlink="">
      <xdr:nvSpPr>
        <xdr:cNvPr id="26" name="Rectangle 25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SpPr/>
      </xdr:nvSpPr>
      <xdr:spPr>
        <a:xfrm>
          <a:off x="0" y="2476500"/>
          <a:ext cx="147637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3</a:t>
          </a:r>
        </a:p>
      </xdr:txBody>
    </xdr:sp>
    <xdr:clientData/>
  </xdr:twoCellAnchor>
  <xdr:twoCellAnchor editAs="oneCell">
    <xdr:from>
      <xdr:col>0</xdr:col>
      <xdr:colOff>76200</xdr:colOff>
      <xdr:row>0</xdr:row>
      <xdr:rowOff>28576</xdr:rowOff>
    </xdr:from>
    <xdr:to>
      <xdr:col>0</xdr:col>
      <xdr:colOff>657061</xdr:colOff>
      <xdr:row>0</xdr:row>
      <xdr:rowOff>257176</xdr:rowOff>
    </xdr:to>
    <xdr:pic>
      <xdr:nvPicPr>
        <xdr:cNvPr id="27" name="Picture 26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6200" y="28576"/>
          <a:ext cx="580861" cy="22860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0</xdr:colOff>
      <xdr:row>0</xdr:row>
      <xdr:rowOff>295275</xdr:rowOff>
    </xdr:from>
    <xdr:to>
      <xdr:col>0</xdr:col>
      <xdr:colOff>1438275</xdr:colOff>
      <xdr:row>1</xdr:row>
      <xdr:rowOff>180975</xdr:rowOff>
    </xdr:to>
    <xdr:sp macro="" textlink="">
      <xdr:nvSpPr>
        <xdr:cNvPr id="28" name="Rectangle 27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SpPr/>
      </xdr:nvSpPr>
      <xdr:spPr>
        <a:xfrm>
          <a:off x="0" y="295275"/>
          <a:ext cx="14382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0</xdr:colOff>
      <xdr:row>5</xdr:row>
      <xdr:rowOff>171450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/>
      </xdr:nvSpPr>
      <xdr:spPr>
        <a:xfrm>
          <a:off x="0" y="533400"/>
          <a:ext cx="1352550" cy="923925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9525</xdr:rowOff>
    </xdr:from>
    <xdr:to>
      <xdr:col>0</xdr:col>
      <xdr:colOff>1447800</xdr:colOff>
      <xdr:row>3</xdr:row>
      <xdr:rowOff>9525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9525" y="561975"/>
          <a:ext cx="115252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0</xdr:col>
      <xdr:colOff>1438275</xdr:colOff>
      <xdr:row>4</xdr:row>
      <xdr:rowOff>9525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/>
      </xdr:nvSpPr>
      <xdr:spPr>
        <a:xfrm>
          <a:off x="0" y="752475"/>
          <a:ext cx="116205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9525</xdr:rowOff>
    </xdr:from>
    <xdr:to>
      <xdr:col>0</xdr:col>
      <xdr:colOff>1438275</xdr:colOff>
      <xdr:row>5</xdr:row>
      <xdr:rowOff>9525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/>
      </xdr:nvSpPr>
      <xdr:spPr>
        <a:xfrm>
          <a:off x="0" y="942975"/>
          <a:ext cx="116205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180975</xdr:rowOff>
    </xdr:from>
    <xdr:to>
      <xdr:col>0</xdr:col>
      <xdr:colOff>1438275</xdr:colOff>
      <xdr:row>5</xdr:row>
      <xdr:rowOff>180975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/>
      </xdr:nvSpPr>
      <xdr:spPr>
        <a:xfrm>
          <a:off x="0" y="1114425"/>
          <a:ext cx="116205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180976</xdr:rowOff>
    </xdr:from>
    <xdr:to>
      <xdr:col>1</xdr:col>
      <xdr:colOff>0</xdr:colOff>
      <xdr:row>7</xdr:row>
      <xdr:rowOff>19050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/>
      </xdr:nvSpPr>
      <xdr:spPr>
        <a:xfrm>
          <a:off x="0" y="1304926"/>
          <a:ext cx="1162050" cy="219074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IPS</a:t>
          </a:r>
        </a:p>
      </xdr:txBody>
    </xdr:sp>
    <xdr:clientData/>
  </xdr:twoCellAnchor>
  <xdr:twoCellAnchor>
    <xdr:from>
      <xdr:col>0</xdr:col>
      <xdr:colOff>0</xdr:colOff>
      <xdr:row>7</xdr:row>
      <xdr:rowOff>0</xdr:rowOff>
    </xdr:from>
    <xdr:to>
      <xdr:col>1</xdr:col>
      <xdr:colOff>9524</xdr:colOff>
      <xdr:row>8</xdr:row>
      <xdr:rowOff>9524</xdr:rowOff>
    </xdr:to>
    <xdr:sp macro="" textlink="">
      <xdr:nvSpPr>
        <xdr:cNvPr id="8" name="Rectangle 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/>
      </xdr:nvSpPr>
      <xdr:spPr>
        <a:xfrm>
          <a:off x="0" y="1504950"/>
          <a:ext cx="117157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8</xdr:row>
      <xdr:rowOff>0</xdr:rowOff>
    </xdr:from>
    <xdr:to>
      <xdr:col>1</xdr:col>
      <xdr:colOff>9524</xdr:colOff>
      <xdr:row>9</xdr:row>
      <xdr:rowOff>9524</xdr:rowOff>
    </xdr:to>
    <xdr:sp macro="" textlink="">
      <xdr:nvSpPr>
        <xdr:cNvPr id="9" name="Rectangle 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/>
      </xdr:nvSpPr>
      <xdr:spPr>
        <a:xfrm>
          <a:off x="0" y="1695450"/>
          <a:ext cx="117157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PJOK</a:t>
          </a: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1</xdr:col>
      <xdr:colOff>9524</xdr:colOff>
      <xdr:row>10</xdr:row>
      <xdr:rowOff>9524</xdr:rowOff>
    </xdr:to>
    <xdr:sp macro="" textlink="">
      <xdr:nvSpPr>
        <xdr:cNvPr id="10" name="Rectangle 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/>
      </xdr:nvSpPr>
      <xdr:spPr>
        <a:xfrm>
          <a:off x="0" y="1885950"/>
          <a:ext cx="117157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11" name="Rectangle 1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SpPr/>
      </xdr:nvSpPr>
      <xdr:spPr>
        <a:xfrm>
          <a:off x="0" y="2076450"/>
          <a:ext cx="117157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2</a:t>
          </a:r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9524</xdr:colOff>
      <xdr:row>12</xdr:row>
      <xdr:rowOff>9524</xdr:rowOff>
    </xdr:to>
    <xdr:sp macro="" textlink="">
      <xdr:nvSpPr>
        <xdr:cNvPr id="12" name="Rectangle 1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SpPr/>
      </xdr:nvSpPr>
      <xdr:spPr>
        <a:xfrm>
          <a:off x="0" y="2266950"/>
          <a:ext cx="117157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3</a:t>
          </a:r>
        </a:p>
      </xdr:txBody>
    </xdr:sp>
    <xdr:clientData/>
  </xdr:twoCellAnchor>
  <xdr:twoCellAnchor editAs="oneCell">
    <xdr:from>
      <xdr:col>0</xdr:col>
      <xdr:colOff>76200</xdr:colOff>
      <xdr:row>0</xdr:row>
      <xdr:rowOff>28576</xdr:rowOff>
    </xdr:from>
    <xdr:to>
      <xdr:col>0</xdr:col>
      <xdr:colOff>714375</xdr:colOff>
      <xdr:row>0</xdr:row>
      <xdr:rowOff>295275</xdr:rowOff>
    </xdr:to>
    <xdr:pic>
      <xdr:nvPicPr>
        <xdr:cNvPr id="13" name="Picture 12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6200" y="28576"/>
          <a:ext cx="638175" cy="26669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</xdr:colOff>
      <xdr:row>1</xdr:row>
      <xdr:rowOff>9525</xdr:rowOff>
    </xdr:from>
    <xdr:to>
      <xdr:col>0</xdr:col>
      <xdr:colOff>1333501</xdr:colOff>
      <xdr:row>2</xdr:row>
      <xdr:rowOff>19050</xdr:rowOff>
    </xdr:to>
    <xdr:sp macro="" textlink="">
      <xdr:nvSpPr>
        <xdr:cNvPr id="15" name="Rectangle 14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SpPr/>
      </xdr:nvSpPr>
      <xdr:spPr>
        <a:xfrm>
          <a:off x="1" y="371475"/>
          <a:ext cx="133350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0</xdr:colOff>
      <xdr:row>5</xdr:row>
      <xdr:rowOff>171450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/>
      </xdr:nvSpPr>
      <xdr:spPr>
        <a:xfrm>
          <a:off x="0" y="323850"/>
          <a:ext cx="1352550" cy="923925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9525</xdr:rowOff>
    </xdr:from>
    <xdr:to>
      <xdr:col>0</xdr:col>
      <xdr:colOff>1447800</xdr:colOff>
      <xdr:row>3</xdr:row>
      <xdr:rowOff>9525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>
          <a:off x="9525" y="514350"/>
          <a:ext cx="134302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0</xdr:col>
      <xdr:colOff>1438275</xdr:colOff>
      <xdr:row>4</xdr:row>
      <xdr:rowOff>9525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/>
      </xdr:nvSpPr>
      <xdr:spPr>
        <a:xfrm>
          <a:off x="0" y="704850"/>
          <a:ext cx="135255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9525</xdr:rowOff>
    </xdr:from>
    <xdr:to>
      <xdr:col>0</xdr:col>
      <xdr:colOff>1438275</xdr:colOff>
      <xdr:row>5</xdr:row>
      <xdr:rowOff>9525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/>
      </xdr:nvSpPr>
      <xdr:spPr>
        <a:xfrm>
          <a:off x="0" y="895350"/>
          <a:ext cx="135255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180975</xdr:rowOff>
    </xdr:from>
    <xdr:to>
      <xdr:col>0</xdr:col>
      <xdr:colOff>1438275</xdr:colOff>
      <xdr:row>5</xdr:row>
      <xdr:rowOff>180975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0" y="1066800"/>
          <a:ext cx="135255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180976</xdr:rowOff>
    </xdr:from>
    <xdr:to>
      <xdr:col>1</xdr:col>
      <xdr:colOff>0</xdr:colOff>
      <xdr:row>7</xdr:row>
      <xdr:rowOff>19050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/>
      </xdr:nvSpPr>
      <xdr:spPr>
        <a:xfrm>
          <a:off x="0" y="1257301"/>
          <a:ext cx="1352550" cy="219074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IPS</a:t>
          </a:r>
        </a:p>
      </xdr:txBody>
    </xdr:sp>
    <xdr:clientData/>
  </xdr:twoCellAnchor>
  <xdr:twoCellAnchor>
    <xdr:from>
      <xdr:col>0</xdr:col>
      <xdr:colOff>0</xdr:colOff>
      <xdr:row>7</xdr:row>
      <xdr:rowOff>0</xdr:rowOff>
    </xdr:from>
    <xdr:to>
      <xdr:col>1</xdr:col>
      <xdr:colOff>9524</xdr:colOff>
      <xdr:row>8</xdr:row>
      <xdr:rowOff>9524</xdr:rowOff>
    </xdr:to>
    <xdr:sp macro="" textlink="">
      <xdr:nvSpPr>
        <xdr:cNvPr id="8" name="Rectangle 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/>
      </xdr:nvSpPr>
      <xdr:spPr>
        <a:xfrm>
          <a:off x="0" y="1457325"/>
          <a:ext cx="136207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8</xdr:row>
      <xdr:rowOff>0</xdr:rowOff>
    </xdr:from>
    <xdr:to>
      <xdr:col>1</xdr:col>
      <xdr:colOff>9524</xdr:colOff>
      <xdr:row>9</xdr:row>
      <xdr:rowOff>9524</xdr:rowOff>
    </xdr:to>
    <xdr:sp macro="" textlink="">
      <xdr:nvSpPr>
        <xdr:cNvPr id="9" name="Rectangle 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SpPr/>
      </xdr:nvSpPr>
      <xdr:spPr>
        <a:xfrm>
          <a:off x="0" y="1647825"/>
          <a:ext cx="136207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PJOK</a:t>
          </a: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1</xdr:col>
      <xdr:colOff>9524</xdr:colOff>
      <xdr:row>10</xdr:row>
      <xdr:rowOff>9524</xdr:rowOff>
    </xdr:to>
    <xdr:sp macro="" textlink="">
      <xdr:nvSpPr>
        <xdr:cNvPr id="10" name="Rectangle 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SpPr/>
      </xdr:nvSpPr>
      <xdr:spPr>
        <a:xfrm>
          <a:off x="0" y="1838325"/>
          <a:ext cx="136207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11" name="Rectangle 1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SpPr/>
      </xdr:nvSpPr>
      <xdr:spPr>
        <a:xfrm>
          <a:off x="0" y="2028825"/>
          <a:ext cx="136207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2</a:t>
          </a:r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9524</xdr:colOff>
      <xdr:row>12</xdr:row>
      <xdr:rowOff>9524</xdr:rowOff>
    </xdr:to>
    <xdr:sp macro="" textlink="">
      <xdr:nvSpPr>
        <xdr:cNvPr id="12" name="Rectangle 1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SpPr/>
      </xdr:nvSpPr>
      <xdr:spPr>
        <a:xfrm>
          <a:off x="0" y="2219325"/>
          <a:ext cx="136207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3</a:t>
          </a:r>
        </a:p>
      </xdr:txBody>
    </xdr:sp>
    <xdr:clientData/>
  </xdr:twoCellAnchor>
  <xdr:twoCellAnchor editAs="oneCell">
    <xdr:from>
      <xdr:col>0</xdr:col>
      <xdr:colOff>76200</xdr:colOff>
      <xdr:row>0</xdr:row>
      <xdr:rowOff>28576</xdr:rowOff>
    </xdr:from>
    <xdr:to>
      <xdr:col>0</xdr:col>
      <xdr:colOff>714375</xdr:colOff>
      <xdr:row>0</xdr:row>
      <xdr:rowOff>323850</xdr:rowOff>
    </xdr:to>
    <xdr:pic>
      <xdr:nvPicPr>
        <xdr:cNvPr id="13" name="Picture 12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6200" y="28576"/>
          <a:ext cx="638175" cy="29527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</xdr:colOff>
      <xdr:row>1</xdr:row>
      <xdr:rowOff>9525</xdr:rowOff>
    </xdr:from>
    <xdr:to>
      <xdr:col>0</xdr:col>
      <xdr:colOff>1333501</xdr:colOff>
      <xdr:row>2</xdr:row>
      <xdr:rowOff>19050</xdr:rowOff>
    </xdr:to>
    <xdr:sp macro="" textlink="">
      <xdr:nvSpPr>
        <xdr:cNvPr id="14" name="Rectangle 1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SpPr/>
      </xdr:nvSpPr>
      <xdr:spPr>
        <a:xfrm>
          <a:off x="1" y="333375"/>
          <a:ext cx="133350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0</xdr:colOff>
      <xdr:row>5</xdr:row>
      <xdr:rowOff>171450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/>
      </xdr:nvSpPr>
      <xdr:spPr>
        <a:xfrm>
          <a:off x="0" y="361950"/>
          <a:ext cx="1695450" cy="923925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9525</xdr:rowOff>
    </xdr:from>
    <xdr:to>
      <xdr:col>0</xdr:col>
      <xdr:colOff>1447800</xdr:colOff>
      <xdr:row>3</xdr:row>
      <xdr:rowOff>9525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/>
      </xdr:nvSpPr>
      <xdr:spPr>
        <a:xfrm>
          <a:off x="9525" y="552450"/>
          <a:ext cx="14382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0</xdr:col>
      <xdr:colOff>1438275</xdr:colOff>
      <xdr:row>4</xdr:row>
      <xdr:rowOff>9525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/>
      </xdr:nvSpPr>
      <xdr:spPr>
        <a:xfrm>
          <a:off x="0" y="742950"/>
          <a:ext cx="14382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9525</xdr:rowOff>
    </xdr:from>
    <xdr:to>
      <xdr:col>0</xdr:col>
      <xdr:colOff>1438275</xdr:colOff>
      <xdr:row>5</xdr:row>
      <xdr:rowOff>9525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SpPr/>
      </xdr:nvSpPr>
      <xdr:spPr>
        <a:xfrm>
          <a:off x="0" y="933450"/>
          <a:ext cx="14382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180975</xdr:rowOff>
    </xdr:from>
    <xdr:to>
      <xdr:col>0</xdr:col>
      <xdr:colOff>1438275</xdr:colOff>
      <xdr:row>5</xdr:row>
      <xdr:rowOff>180975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/>
      </xdr:nvSpPr>
      <xdr:spPr>
        <a:xfrm>
          <a:off x="0" y="1104900"/>
          <a:ext cx="14382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180976</xdr:rowOff>
    </xdr:from>
    <xdr:to>
      <xdr:col>1</xdr:col>
      <xdr:colOff>0</xdr:colOff>
      <xdr:row>7</xdr:row>
      <xdr:rowOff>19050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SpPr/>
      </xdr:nvSpPr>
      <xdr:spPr>
        <a:xfrm>
          <a:off x="0" y="1295401"/>
          <a:ext cx="1695450" cy="219074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IPS</a:t>
          </a:r>
        </a:p>
      </xdr:txBody>
    </xdr:sp>
    <xdr:clientData/>
  </xdr:twoCellAnchor>
  <xdr:twoCellAnchor>
    <xdr:from>
      <xdr:col>0</xdr:col>
      <xdr:colOff>0</xdr:colOff>
      <xdr:row>7</xdr:row>
      <xdr:rowOff>0</xdr:rowOff>
    </xdr:from>
    <xdr:to>
      <xdr:col>1</xdr:col>
      <xdr:colOff>9524</xdr:colOff>
      <xdr:row>8</xdr:row>
      <xdr:rowOff>9524</xdr:rowOff>
    </xdr:to>
    <xdr:sp macro="" textlink="">
      <xdr:nvSpPr>
        <xdr:cNvPr id="8" name="Rectangle 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SpPr/>
      </xdr:nvSpPr>
      <xdr:spPr>
        <a:xfrm>
          <a:off x="0" y="1495425"/>
          <a:ext cx="170497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8</xdr:row>
      <xdr:rowOff>0</xdr:rowOff>
    </xdr:from>
    <xdr:to>
      <xdr:col>1</xdr:col>
      <xdr:colOff>9524</xdr:colOff>
      <xdr:row>9</xdr:row>
      <xdr:rowOff>9524</xdr:rowOff>
    </xdr:to>
    <xdr:sp macro="" textlink="">
      <xdr:nvSpPr>
        <xdr:cNvPr id="9" name="Rectangle 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SpPr/>
      </xdr:nvSpPr>
      <xdr:spPr>
        <a:xfrm>
          <a:off x="0" y="1685925"/>
          <a:ext cx="170497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PJOK</a:t>
          </a: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1</xdr:col>
      <xdr:colOff>9524</xdr:colOff>
      <xdr:row>10</xdr:row>
      <xdr:rowOff>9524</xdr:rowOff>
    </xdr:to>
    <xdr:sp macro="" textlink="">
      <xdr:nvSpPr>
        <xdr:cNvPr id="10" name="Rectangle 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SpPr/>
      </xdr:nvSpPr>
      <xdr:spPr>
        <a:xfrm>
          <a:off x="0" y="1876425"/>
          <a:ext cx="170497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11" name="Rectangle 1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SpPr/>
      </xdr:nvSpPr>
      <xdr:spPr>
        <a:xfrm>
          <a:off x="0" y="2066925"/>
          <a:ext cx="170497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2</a:t>
          </a:r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9524</xdr:colOff>
      <xdr:row>12</xdr:row>
      <xdr:rowOff>9524</xdr:rowOff>
    </xdr:to>
    <xdr:sp macro="" textlink="">
      <xdr:nvSpPr>
        <xdr:cNvPr id="12" name="Rectangle 1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SpPr/>
      </xdr:nvSpPr>
      <xdr:spPr>
        <a:xfrm>
          <a:off x="0" y="2257425"/>
          <a:ext cx="170497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3</a:t>
          </a:r>
        </a:p>
      </xdr:txBody>
    </xdr:sp>
    <xdr:clientData/>
  </xdr:twoCellAnchor>
  <xdr:twoCellAnchor editAs="oneCell">
    <xdr:from>
      <xdr:col>0</xdr:col>
      <xdr:colOff>76201</xdr:colOff>
      <xdr:row>0</xdr:row>
      <xdr:rowOff>28576</xdr:rowOff>
    </xdr:from>
    <xdr:to>
      <xdr:col>0</xdr:col>
      <xdr:colOff>533401</xdr:colOff>
      <xdr:row>0</xdr:row>
      <xdr:rowOff>266700</xdr:rowOff>
    </xdr:to>
    <xdr:pic>
      <xdr:nvPicPr>
        <xdr:cNvPr id="13" name="Picture 12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6201" y="28576"/>
          <a:ext cx="457200" cy="23812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</xdr:colOff>
      <xdr:row>1</xdr:row>
      <xdr:rowOff>9525</xdr:rowOff>
    </xdr:from>
    <xdr:to>
      <xdr:col>0</xdr:col>
      <xdr:colOff>1333501</xdr:colOff>
      <xdr:row>2</xdr:row>
      <xdr:rowOff>19050</xdr:rowOff>
    </xdr:to>
    <xdr:sp macro="" textlink="">
      <xdr:nvSpPr>
        <xdr:cNvPr id="14" name="Rectangle 1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700-00000E000000}"/>
            </a:ext>
          </a:extLst>
        </xdr:cNvPr>
        <xdr:cNvSpPr/>
      </xdr:nvSpPr>
      <xdr:spPr>
        <a:xfrm>
          <a:off x="1" y="371475"/>
          <a:ext cx="133350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0</xdr:colOff>
      <xdr:row>5</xdr:row>
      <xdr:rowOff>171450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/>
      </xdr:nvSpPr>
      <xdr:spPr>
        <a:xfrm>
          <a:off x="0" y="295275"/>
          <a:ext cx="1838325" cy="923925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9525</xdr:rowOff>
    </xdr:from>
    <xdr:to>
      <xdr:col>0</xdr:col>
      <xdr:colOff>1447800</xdr:colOff>
      <xdr:row>3</xdr:row>
      <xdr:rowOff>9525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/>
      </xdr:nvSpPr>
      <xdr:spPr>
        <a:xfrm>
          <a:off x="9525" y="485775"/>
          <a:ext cx="14382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0</xdr:col>
      <xdr:colOff>1438275</xdr:colOff>
      <xdr:row>4</xdr:row>
      <xdr:rowOff>9525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/>
      </xdr:nvSpPr>
      <xdr:spPr>
        <a:xfrm>
          <a:off x="0" y="676275"/>
          <a:ext cx="14382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9525</xdr:rowOff>
    </xdr:from>
    <xdr:to>
      <xdr:col>0</xdr:col>
      <xdr:colOff>1438275</xdr:colOff>
      <xdr:row>5</xdr:row>
      <xdr:rowOff>9525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/>
      </xdr:nvSpPr>
      <xdr:spPr>
        <a:xfrm>
          <a:off x="0" y="866775"/>
          <a:ext cx="14382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180975</xdr:rowOff>
    </xdr:from>
    <xdr:to>
      <xdr:col>0</xdr:col>
      <xdr:colOff>1438275</xdr:colOff>
      <xdr:row>5</xdr:row>
      <xdr:rowOff>180975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/>
      </xdr:nvSpPr>
      <xdr:spPr>
        <a:xfrm>
          <a:off x="0" y="1038225"/>
          <a:ext cx="14382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180976</xdr:rowOff>
    </xdr:from>
    <xdr:to>
      <xdr:col>1</xdr:col>
      <xdr:colOff>0</xdr:colOff>
      <xdr:row>7</xdr:row>
      <xdr:rowOff>19050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/>
      </xdr:nvSpPr>
      <xdr:spPr>
        <a:xfrm>
          <a:off x="0" y="1228726"/>
          <a:ext cx="1838325" cy="219074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IPS</a:t>
          </a:r>
        </a:p>
      </xdr:txBody>
    </xdr:sp>
    <xdr:clientData/>
  </xdr:twoCellAnchor>
  <xdr:twoCellAnchor>
    <xdr:from>
      <xdr:col>0</xdr:col>
      <xdr:colOff>0</xdr:colOff>
      <xdr:row>6</xdr:row>
      <xdr:rowOff>228600</xdr:rowOff>
    </xdr:from>
    <xdr:to>
      <xdr:col>1</xdr:col>
      <xdr:colOff>9524</xdr:colOff>
      <xdr:row>8</xdr:row>
      <xdr:rowOff>9524</xdr:rowOff>
    </xdr:to>
    <xdr:sp macro="" textlink="">
      <xdr:nvSpPr>
        <xdr:cNvPr id="8" name="Rectangle 7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/>
      </xdr:nvSpPr>
      <xdr:spPr>
        <a:xfrm>
          <a:off x="0" y="1466850"/>
          <a:ext cx="1381124" cy="228599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8</xdr:row>
      <xdr:rowOff>0</xdr:rowOff>
    </xdr:from>
    <xdr:to>
      <xdr:col>1</xdr:col>
      <xdr:colOff>9524</xdr:colOff>
      <xdr:row>9</xdr:row>
      <xdr:rowOff>9524</xdr:rowOff>
    </xdr:to>
    <xdr:sp macro="" textlink="">
      <xdr:nvSpPr>
        <xdr:cNvPr id="9" name="Rectangle 8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SpPr/>
      </xdr:nvSpPr>
      <xdr:spPr>
        <a:xfrm>
          <a:off x="0" y="1619250"/>
          <a:ext cx="1847849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PJOK</a:t>
          </a: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1</xdr:col>
      <xdr:colOff>9524</xdr:colOff>
      <xdr:row>10</xdr:row>
      <xdr:rowOff>9524</xdr:rowOff>
    </xdr:to>
    <xdr:sp macro="" textlink="">
      <xdr:nvSpPr>
        <xdr:cNvPr id="10" name="Rectangle 9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SpPr/>
      </xdr:nvSpPr>
      <xdr:spPr>
        <a:xfrm>
          <a:off x="0" y="1809750"/>
          <a:ext cx="1847849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11" name="Rectangle 10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SpPr/>
      </xdr:nvSpPr>
      <xdr:spPr>
        <a:xfrm>
          <a:off x="0" y="2000250"/>
          <a:ext cx="1847849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2</a:t>
          </a:r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9524</xdr:colOff>
      <xdr:row>12</xdr:row>
      <xdr:rowOff>9524</xdr:rowOff>
    </xdr:to>
    <xdr:sp macro="" textlink="">
      <xdr:nvSpPr>
        <xdr:cNvPr id="12" name="Rectangle 11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SpPr/>
      </xdr:nvSpPr>
      <xdr:spPr>
        <a:xfrm>
          <a:off x="0" y="2190750"/>
          <a:ext cx="1847849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3</a:t>
          </a:r>
        </a:p>
      </xdr:txBody>
    </xdr:sp>
    <xdr:clientData/>
  </xdr:twoCellAnchor>
  <xdr:twoCellAnchor editAs="oneCell">
    <xdr:from>
      <xdr:col>0</xdr:col>
      <xdr:colOff>76201</xdr:colOff>
      <xdr:row>0</xdr:row>
      <xdr:rowOff>28576</xdr:rowOff>
    </xdr:from>
    <xdr:to>
      <xdr:col>0</xdr:col>
      <xdr:colOff>533401</xdr:colOff>
      <xdr:row>0</xdr:row>
      <xdr:rowOff>238125</xdr:rowOff>
    </xdr:to>
    <xdr:pic>
      <xdr:nvPicPr>
        <xdr:cNvPr id="13" name="Picture 12" descr="HomeBBB.gif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6201" y="28576"/>
          <a:ext cx="457200" cy="20954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</xdr:colOff>
      <xdr:row>1</xdr:row>
      <xdr:rowOff>9525</xdr:rowOff>
    </xdr:from>
    <xdr:to>
      <xdr:col>0</xdr:col>
      <xdr:colOff>1333501</xdr:colOff>
      <xdr:row>2</xdr:row>
      <xdr:rowOff>19050</xdr:rowOff>
    </xdr:to>
    <xdr:sp macro="" textlink="">
      <xdr:nvSpPr>
        <xdr:cNvPr id="14" name="Rectangle 13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SpPr/>
      </xdr:nvSpPr>
      <xdr:spPr>
        <a:xfrm>
          <a:off x="1" y="304800"/>
          <a:ext cx="133350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0</xdr:colOff>
      <xdr:row>5</xdr:row>
      <xdr:rowOff>171450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/>
      </xdr:nvSpPr>
      <xdr:spPr>
        <a:xfrm>
          <a:off x="0" y="295275"/>
          <a:ext cx="1371600" cy="923925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9525</xdr:rowOff>
    </xdr:from>
    <xdr:to>
      <xdr:col>0</xdr:col>
      <xdr:colOff>1447800</xdr:colOff>
      <xdr:row>3</xdr:row>
      <xdr:rowOff>9525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SpPr/>
      </xdr:nvSpPr>
      <xdr:spPr>
        <a:xfrm>
          <a:off x="9525" y="485775"/>
          <a:ext cx="13620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0</xdr:col>
      <xdr:colOff>1438275</xdr:colOff>
      <xdr:row>4</xdr:row>
      <xdr:rowOff>9525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SpPr/>
      </xdr:nvSpPr>
      <xdr:spPr>
        <a:xfrm>
          <a:off x="0" y="676275"/>
          <a:ext cx="137160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9525</xdr:rowOff>
    </xdr:from>
    <xdr:to>
      <xdr:col>0</xdr:col>
      <xdr:colOff>1438275</xdr:colOff>
      <xdr:row>5</xdr:row>
      <xdr:rowOff>9525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SpPr/>
      </xdr:nvSpPr>
      <xdr:spPr>
        <a:xfrm>
          <a:off x="0" y="866775"/>
          <a:ext cx="137160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180975</xdr:rowOff>
    </xdr:from>
    <xdr:to>
      <xdr:col>0</xdr:col>
      <xdr:colOff>1438275</xdr:colOff>
      <xdr:row>5</xdr:row>
      <xdr:rowOff>180975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/>
      </xdr:nvSpPr>
      <xdr:spPr>
        <a:xfrm>
          <a:off x="0" y="1038225"/>
          <a:ext cx="137160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180976</xdr:rowOff>
    </xdr:from>
    <xdr:to>
      <xdr:col>1</xdr:col>
      <xdr:colOff>0</xdr:colOff>
      <xdr:row>7</xdr:row>
      <xdr:rowOff>19050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SpPr/>
      </xdr:nvSpPr>
      <xdr:spPr>
        <a:xfrm>
          <a:off x="0" y="1228726"/>
          <a:ext cx="1371600" cy="219074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IPS</a:t>
          </a:r>
        </a:p>
      </xdr:txBody>
    </xdr:sp>
    <xdr:clientData/>
  </xdr:twoCellAnchor>
  <xdr:twoCellAnchor>
    <xdr:from>
      <xdr:col>0</xdr:col>
      <xdr:colOff>0</xdr:colOff>
      <xdr:row>7</xdr:row>
      <xdr:rowOff>0</xdr:rowOff>
    </xdr:from>
    <xdr:to>
      <xdr:col>1</xdr:col>
      <xdr:colOff>9524</xdr:colOff>
      <xdr:row>8</xdr:row>
      <xdr:rowOff>9524</xdr:rowOff>
    </xdr:to>
    <xdr:sp macro="" textlink="">
      <xdr:nvSpPr>
        <xdr:cNvPr id="8" name="Rectangle 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SpPr/>
      </xdr:nvSpPr>
      <xdr:spPr>
        <a:xfrm>
          <a:off x="0" y="1428750"/>
          <a:ext cx="138112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8</xdr:row>
      <xdr:rowOff>0</xdr:rowOff>
    </xdr:from>
    <xdr:to>
      <xdr:col>1</xdr:col>
      <xdr:colOff>9524</xdr:colOff>
      <xdr:row>9</xdr:row>
      <xdr:rowOff>9524</xdr:rowOff>
    </xdr:to>
    <xdr:sp macro="" textlink="">
      <xdr:nvSpPr>
        <xdr:cNvPr id="9" name="Rectangle 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SpPr/>
      </xdr:nvSpPr>
      <xdr:spPr>
        <a:xfrm>
          <a:off x="0" y="1619250"/>
          <a:ext cx="138112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PJOK</a:t>
          </a: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1</xdr:col>
      <xdr:colOff>9524</xdr:colOff>
      <xdr:row>10</xdr:row>
      <xdr:rowOff>9524</xdr:rowOff>
    </xdr:to>
    <xdr:sp macro="" textlink="">
      <xdr:nvSpPr>
        <xdr:cNvPr id="10" name="Rectangle 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SpPr/>
      </xdr:nvSpPr>
      <xdr:spPr>
        <a:xfrm>
          <a:off x="0" y="1809750"/>
          <a:ext cx="138112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11" name="Rectangle 1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900-00000B000000}"/>
            </a:ext>
          </a:extLst>
        </xdr:cNvPr>
        <xdr:cNvSpPr/>
      </xdr:nvSpPr>
      <xdr:spPr>
        <a:xfrm>
          <a:off x="0" y="2000250"/>
          <a:ext cx="138112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2</a:t>
          </a:r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9524</xdr:colOff>
      <xdr:row>12</xdr:row>
      <xdr:rowOff>9524</xdr:rowOff>
    </xdr:to>
    <xdr:sp macro="" textlink="">
      <xdr:nvSpPr>
        <xdr:cNvPr id="12" name="Rectangle 1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900-00000C000000}"/>
            </a:ext>
          </a:extLst>
        </xdr:cNvPr>
        <xdr:cNvSpPr/>
      </xdr:nvSpPr>
      <xdr:spPr>
        <a:xfrm>
          <a:off x="0" y="2190750"/>
          <a:ext cx="138112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3</a:t>
          </a:r>
        </a:p>
      </xdr:txBody>
    </xdr:sp>
    <xdr:clientData/>
  </xdr:twoCellAnchor>
  <xdr:twoCellAnchor editAs="oneCell">
    <xdr:from>
      <xdr:col>0</xdr:col>
      <xdr:colOff>76201</xdr:colOff>
      <xdr:row>0</xdr:row>
      <xdr:rowOff>28576</xdr:rowOff>
    </xdr:from>
    <xdr:to>
      <xdr:col>0</xdr:col>
      <xdr:colOff>533401</xdr:colOff>
      <xdr:row>0</xdr:row>
      <xdr:rowOff>257175</xdr:rowOff>
    </xdr:to>
    <xdr:pic>
      <xdr:nvPicPr>
        <xdr:cNvPr id="13" name="Picture 12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9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6201" y="28576"/>
          <a:ext cx="457200" cy="22859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</xdr:colOff>
      <xdr:row>1</xdr:row>
      <xdr:rowOff>9525</xdr:rowOff>
    </xdr:from>
    <xdr:to>
      <xdr:col>0</xdr:col>
      <xdr:colOff>1333501</xdr:colOff>
      <xdr:row>2</xdr:row>
      <xdr:rowOff>19050</xdr:rowOff>
    </xdr:to>
    <xdr:sp macro="" textlink="">
      <xdr:nvSpPr>
        <xdr:cNvPr id="14" name="Rectangle 1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900-00000E000000}"/>
            </a:ext>
          </a:extLst>
        </xdr:cNvPr>
        <xdr:cNvSpPr/>
      </xdr:nvSpPr>
      <xdr:spPr>
        <a:xfrm>
          <a:off x="1" y="304800"/>
          <a:ext cx="133350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0</xdr:colOff>
      <xdr:row>5</xdr:row>
      <xdr:rowOff>171450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SpPr/>
      </xdr:nvSpPr>
      <xdr:spPr>
        <a:xfrm>
          <a:off x="0" y="295275"/>
          <a:ext cx="1209675" cy="923925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9525</xdr:rowOff>
    </xdr:from>
    <xdr:to>
      <xdr:col>0</xdr:col>
      <xdr:colOff>1447800</xdr:colOff>
      <xdr:row>3</xdr:row>
      <xdr:rowOff>9525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SpPr/>
      </xdr:nvSpPr>
      <xdr:spPr>
        <a:xfrm>
          <a:off x="9525" y="485775"/>
          <a:ext cx="120015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0</xdr:col>
      <xdr:colOff>1438275</xdr:colOff>
      <xdr:row>4</xdr:row>
      <xdr:rowOff>9525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SpPr/>
      </xdr:nvSpPr>
      <xdr:spPr>
        <a:xfrm>
          <a:off x="0" y="676275"/>
          <a:ext cx="12096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9525</xdr:rowOff>
    </xdr:from>
    <xdr:to>
      <xdr:col>0</xdr:col>
      <xdr:colOff>1438275</xdr:colOff>
      <xdr:row>5</xdr:row>
      <xdr:rowOff>9525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SpPr/>
      </xdr:nvSpPr>
      <xdr:spPr>
        <a:xfrm>
          <a:off x="0" y="866775"/>
          <a:ext cx="12096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180975</xdr:rowOff>
    </xdr:from>
    <xdr:to>
      <xdr:col>0</xdr:col>
      <xdr:colOff>1438275</xdr:colOff>
      <xdr:row>5</xdr:row>
      <xdr:rowOff>180975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SpPr/>
      </xdr:nvSpPr>
      <xdr:spPr>
        <a:xfrm>
          <a:off x="0" y="1038225"/>
          <a:ext cx="12096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180976</xdr:rowOff>
    </xdr:from>
    <xdr:to>
      <xdr:col>1</xdr:col>
      <xdr:colOff>0</xdr:colOff>
      <xdr:row>7</xdr:row>
      <xdr:rowOff>19050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SpPr/>
      </xdr:nvSpPr>
      <xdr:spPr>
        <a:xfrm>
          <a:off x="0" y="1228726"/>
          <a:ext cx="1209675" cy="219074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IPS</a:t>
          </a:r>
        </a:p>
      </xdr:txBody>
    </xdr:sp>
    <xdr:clientData/>
  </xdr:twoCellAnchor>
  <xdr:twoCellAnchor>
    <xdr:from>
      <xdr:col>0</xdr:col>
      <xdr:colOff>0</xdr:colOff>
      <xdr:row>7</xdr:row>
      <xdr:rowOff>0</xdr:rowOff>
    </xdr:from>
    <xdr:to>
      <xdr:col>1</xdr:col>
      <xdr:colOff>9524</xdr:colOff>
      <xdr:row>8</xdr:row>
      <xdr:rowOff>9524</xdr:rowOff>
    </xdr:to>
    <xdr:sp macro="" textlink="">
      <xdr:nvSpPr>
        <xdr:cNvPr id="8" name="Rectangle 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A00-000008000000}"/>
            </a:ext>
          </a:extLst>
        </xdr:cNvPr>
        <xdr:cNvSpPr/>
      </xdr:nvSpPr>
      <xdr:spPr>
        <a:xfrm>
          <a:off x="0" y="1428750"/>
          <a:ext cx="1219199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7</xdr:row>
      <xdr:rowOff>209551</xdr:rowOff>
    </xdr:from>
    <xdr:to>
      <xdr:col>1</xdr:col>
      <xdr:colOff>9524</xdr:colOff>
      <xdr:row>8</xdr:row>
      <xdr:rowOff>200026</xdr:rowOff>
    </xdr:to>
    <xdr:sp macro="" textlink="">
      <xdr:nvSpPr>
        <xdr:cNvPr id="9" name="Rectangle 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A00-000009000000}"/>
            </a:ext>
          </a:extLst>
        </xdr:cNvPr>
        <xdr:cNvSpPr/>
      </xdr:nvSpPr>
      <xdr:spPr>
        <a:xfrm>
          <a:off x="0" y="1638301"/>
          <a:ext cx="1123949" cy="209550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PJOK</a:t>
          </a: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1</xdr:col>
      <xdr:colOff>9524</xdr:colOff>
      <xdr:row>10</xdr:row>
      <xdr:rowOff>9524</xdr:rowOff>
    </xdr:to>
    <xdr:sp macro="" textlink="">
      <xdr:nvSpPr>
        <xdr:cNvPr id="10" name="Rectangle 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A00-00000A000000}"/>
            </a:ext>
          </a:extLst>
        </xdr:cNvPr>
        <xdr:cNvSpPr/>
      </xdr:nvSpPr>
      <xdr:spPr>
        <a:xfrm>
          <a:off x="0" y="1809750"/>
          <a:ext cx="1219199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11" name="Rectangle 1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A00-00000B000000}"/>
            </a:ext>
          </a:extLst>
        </xdr:cNvPr>
        <xdr:cNvSpPr/>
      </xdr:nvSpPr>
      <xdr:spPr>
        <a:xfrm>
          <a:off x="0" y="2000250"/>
          <a:ext cx="1219199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2</a:t>
          </a:r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9524</xdr:colOff>
      <xdr:row>12</xdr:row>
      <xdr:rowOff>9524</xdr:rowOff>
    </xdr:to>
    <xdr:sp macro="" textlink="">
      <xdr:nvSpPr>
        <xdr:cNvPr id="12" name="Rectangle 1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A00-00000C000000}"/>
            </a:ext>
          </a:extLst>
        </xdr:cNvPr>
        <xdr:cNvSpPr/>
      </xdr:nvSpPr>
      <xdr:spPr>
        <a:xfrm>
          <a:off x="0" y="2190750"/>
          <a:ext cx="1219199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3</a:t>
          </a:r>
        </a:p>
      </xdr:txBody>
    </xdr:sp>
    <xdr:clientData/>
  </xdr:twoCellAnchor>
  <xdr:twoCellAnchor editAs="oneCell">
    <xdr:from>
      <xdr:col>0</xdr:col>
      <xdr:colOff>76201</xdr:colOff>
      <xdr:row>0</xdr:row>
      <xdr:rowOff>28576</xdr:rowOff>
    </xdr:from>
    <xdr:to>
      <xdr:col>0</xdr:col>
      <xdr:colOff>533401</xdr:colOff>
      <xdr:row>0</xdr:row>
      <xdr:rowOff>238125</xdr:rowOff>
    </xdr:to>
    <xdr:pic>
      <xdr:nvPicPr>
        <xdr:cNvPr id="13" name="Picture 12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A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6201" y="28576"/>
          <a:ext cx="457200" cy="20954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</xdr:colOff>
      <xdr:row>1</xdr:row>
      <xdr:rowOff>9525</xdr:rowOff>
    </xdr:from>
    <xdr:to>
      <xdr:col>0</xdr:col>
      <xdr:colOff>1333501</xdr:colOff>
      <xdr:row>2</xdr:row>
      <xdr:rowOff>19050</xdr:rowOff>
    </xdr:to>
    <xdr:sp macro="" textlink="">
      <xdr:nvSpPr>
        <xdr:cNvPr id="14" name="Rectangle 1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A00-00000E000000}"/>
            </a:ext>
          </a:extLst>
        </xdr:cNvPr>
        <xdr:cNvSpPr/>
      </xdr:nvSpPr>
      <xdr:spPr>
        <a:xfrm>
          <a:off x="1" y="304800"/>
          <a:ext cx="12096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0</xdr:colOff>
      <xdr:row>5</xdr:row>
      <xdr:rowOff>171450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/>
      </xdr:nvSpPr>
      <xdr:spPr>
        <a:xfrm>
          <a:off x="0" y="295275"/>
          <a:ext cx="1114425" cy="923925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9525</xdr:rowOff>
    </xdr:from>
    <xdr:to>
      <xdr:col>0</xdr:col>
      <xdr:colOff>1447800</xdr:colOff>
      <xdr:row>3</xdr:row>
      <xdr:rowOff>9525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SpPr/>
      </xdr:nvSpPr>
      <xdr:spPr>
        <a:xfrm>
          <a:off x="9525" y="485775"/>
          <a:ext cx="110490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0</xdr:col>
      <xdr:colOff>1438275</xdr:colOff>
      <xdr:row>4</xdr:row>
      <xdr:rowOff>9525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SpPr/>
      </xdr:nvSpPr>
      <xdr:spPr>
        <a:xfrm>
          <a:off x="0" y="676275"/>
          <a:ext cx="111442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9525</xdr:rowOff>
    </xdr:from>
    <xdr:to>
      <xdr:col>0</xdr:col>
      <xdr:colOff>1438275</xdr:colOff>
      <xdr:row>5</xdr:row>
      <xdr:rowOff>9525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SpPr/>
      </xdr:nvSpPr>
      <xdr:spPr>
        <a:xfrm>
          <a:off x="0" y="866775"/>
          <a:ext cx="111442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180975</xdr:rowOff>
    </xdr:from>
    <xdr:to>
      <xdr:col>0</xdr:col>
      <xdr:colOff>1438275</xdr:colOff>
      <xdr:row>5</xdr:row>
      <xdr:rowOff>180975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SpPr/>
      </xdr:nvSpPr>
      <xdr:spPr>
        <a:xfrm>
          <a:off x="0" y="1038225"/>
          <a:ext cx="111442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180976</xdr:rowOff>
    </xdr:from>
    <xdr:to>
      <xdr:col>1</xdr:col>
      <xdr:colOff>0</xdr:colOff>
      <xdr:row>7</xdr:row>
      <xdr:rowOff>19050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SpPr/>
      </xdr:nvSpPr>
      <xdr:spPr>
        <a:xfrm>
          <a:off x="0" y="1228726"/>
          <a:ext cx="1114425" cy="219074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IPS</a:t>
          </a:r>
        </a:p>
      </xdr:txBody>
    </xdr:sp>
    <xdr:clientData/>
  </xdr:twoCellAnchor>
  <xdr:twoCellAnchor>
    <xdr:from>
      <xdr:col>0</xdr:col>
      <xdr:colOff>0</xdr:colOff>
      <xdr:row>7</xdr:row>
      <xdr:rowOff>0</xdr:rowOff>
    </xdr:from>
    <xdr:to>
      <xdr:col>1</xdr:col>
      <xdr:colOff>9524</xdr:colOff>
      <xdr:row>8</xdr:row>
      <xdr:rowOff>9524</xdr:rowOff>
    </xdr:to>
    <xdr:sp macro="" textlink="">
      <xdr:nvSpPr>
        <xdr:cNvPr id="8" name="Rectangle 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SpPr/>
      </xdr:nvSpPr>
      <xdr:spPr>
        <a:xfrm>
          <a:off x="0" y="1428750"/>
          <a:ext cx="1123949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8</xdr:row>
      <xdr:rowOff>38100</xdr:rowOff>
    </xdr:from>
    <xdr:to>
      <xdr:col>1</xdr:col>
      <xdr:colOff>9524</xdr:colOff>
      <xdr:row>8</xdr:row>
      <xdr:rowOff>219075</xdr:rowOff>
    </xdr:to>
    <xdr:sp macro="" textlink="">
      <xdr:nvSpPr>
        <xdr:cNvPr id="9" name="Rectangle 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SpPr/>
      </xdr:nvSpPr>
      <xdr:spPr>
        <a:xfrm>
          <a:off x="0" y="1657350"/>
          <a:ext cx="1343024" cy="180975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PJOK</a:t>
          </a:r>
        </a:p>
      </xdr:txBody>
    </xdr:sp>
    <xdr:clientData/>
  </xdr:twoCellAnchor>
  <xdr:twoCellAnchor>
    <xdr:from>
      <xdr:col>0</xdr:col>
      <xdr:colOff>0</xdr:colOff>
      <xdr:row>9</xdr:row>
      <xdr:rowOff>9525</xdr:rowOff>
    </xdr:from>
    <xdr:to>
      <xdr:col>1</xdr:col>
      <xdr:colOff>9524</xdr:colOff>
      <xdr:row>9</xdr:row>
      <xdr:rowOff>257175</xdr:rowOff>
    </xdr:to>
    <xdr:sp macro="" textlink="">
      <xdr:nvSpPr>
        <xdr:cNvPr id="10" name="Rectangle 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B00-00000A000000}"/>
            </a:ext>
          </a:extLst>
        </xdr:cNvPr>
        <xdr:cNvSpPr/>
      </xdr:nvSpPr>
      <xdr:spPr>
        <a:xfrm>
          <a:off x="0" y="1914525"/>
          <a:ext cx="1343024" cy="247650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11" name="Rectangle 1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B00-00000B000000}"/>
            </a:ext>
          </a:extLst>
        </xdr:cNvPr>
        <xdr:cNvSpPr/>
      </xdr:nvSpPr>
      <xdr:spPr>
        <a:xfrm>
          <a:off x="0" y="2000250"/>
          <a:ext cx="1123949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2</a:t>
          </a:r>
        </a:p>
      </xdr:txBody>
    </xdr:sp>
    <xdr:clientData/>
  </xdr:twoCellAnchor>
  <xdr:twoCellAnchor>
    <xdr:from>
      <xdr:col>0</xdr:col>
      <xdr:colOff>0</xdr:colOff>
      <xdr:row>11</xdr:row>
      <xdr:rowOff>19050</xdr:rowOff>
    </xdr:from>
    <xdr:to>
      <xdr:col>1</xdr:col>
      <xdr:colOff>9524</xdr:colOff>
      <xdr:row>12</xdr:row>
      <xdr:rowOff>28574</xdr:rowOff>
    </xdr:to>
    <xdr:sp macro="" textlink="">
      <xdr:nvSpPr>
        <xdr:cNvPr id="12" name="Rectangle 1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B00-00000C000000}"/>
            </a:ext>
          </a:extLst>
        </xdr:cNvPr>
        <xdr:cNvSpPr/>
      </xdr:nvSpPr>
      <xdr:spPr>
        <a:xfrm>
          <a:off x="0" y="2381250"/>
          <a:ext cx="134302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3</a:t>
          </a:r>
        </a:p>
      </xdr:txBody>
    </xdr:sp>
    <xdr:clientData/>
  </xdr:twoCellAnchor>
  <xdr:twoCellAnchor editAs="oneCell">
    <xdr:from>
      <xdr:col>0</xdr:col>
      <xdr:colOff>76201</xdr:colOff>
      <xdr:row>0</xdr:row>
      <xdr:rowOff>28576</xdr:rowOff>
    </xdr:from>
    <xdr:to>
      <xdr:col>0</xdr:col>
      <xdr:colOff>581025</xdr:colOff>
      <xdr:row>0</xdr:row>
      <xdr:rowOff>238125</xdr:rowOff>
    </xdr:to>
    <xdr:pic>
      <xdr:nvPicPr>
        <xdr:cNvPr id="13" name="Picture 12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B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6201" y="28576"/>
          <a:ext cx="504824" cy="20954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</xdr:colOff>
      <xdr:row>1</xdr:row>
      <xdr:rowOff>9525</xdr:rowOff>
    </xdr:from>
    <xdr:to>
      <xdr:col>0</xdr:col>
      <xdr:colOff>1333501</xdr:colOff>
      <xdr:row>2</xdr:row>
      <xdr:rowOff>19050</xdr:rowOff>
    </xdr:to>
    <xdr:sp macro="" textlink="">
      <xdr:nvSpPr>
        <xdr:cNvPr id="14" name="Rectangle 1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B00-00000E000000}"/>
            </a:ext>
          </a:extLst>
        </xdr:cNvPr>
        <xdr:cNvSpPr/>
      </xdr:nvSpPr>
      <xdr:spPr>
        <a:xfrm>
          <a:off x="1" y="304800"/>
          <a:ext cx="111442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0</xdr:colOff>
      <xdr:row>5</xdr:row>
      <xdr:rowOff>171450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/>
      </xdr:nvSpPr>
      <xdr:spPr>
        <a:xfrm>
          <a:off x="0" y="295275"/>
          <a:ext cx="1333500" cy="1019175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9525</xdr:rowOff>
    </xdr:from>
    <xdr:to>
      <xdr:col>0</xdr:col>
      <xdr:colOff>1447800</xdr:colOff>
      <xdr:row>3</xdr:row>
      <xdr:rowOff>9525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SpPr/>
      </xdr:nvSpPr>
      <xdr:spPr>
        <a:xfrm>
          <a:off x="9525" y="485775"/>
          <a:ext cx="13239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0</xdr:col>
      <xdr:colOff>1438275</xdr:colOff>
      <xdr:row>4</xdr:row>
      <xdr:rowOff>9525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SpPr/>
      </xdr:nvSpPr>
      <xdr:spPr>
        <a:xfrm>
          <a:off x="0" y="676275"/>
          <a:ext cx="1333500" cy="28575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9525</xdr:rowOff>
    </xdr:from>
    <xdr:to>
      <xdr:col>0</xdr:col>
      <xdr:colOff>1438275</xdr:colOff>
      <xdr:row>5</xdr:row>
      <xdr:rowOff>9525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SpPr/>
      </xdr:nvSpPr>
      <xdr:spPr>
        <a:xfrm>
          <a:off x="0" y="962025"/>
          <a:ext cx="133350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180975</xdr:rowOff>
    </xdr:from>
    <xdr:to>
      <xdr:col>0</xdr:col>
      <xdr:colOff>1438275</xdr:colOff>
      <xdr:row>5</xdr:row>
      <xdr:rowOff>180975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SpPr/>
      </xdr:nvSpPr>
      <xdr:spPr>
        <a:xfrm>
          <a:off x="0" y="1133475"/>
          <a:ext cx="133350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180976</xdr:rowOff>
    </xdr:from>
    <xdr:to>
      <xdr:col>1</xdr:col>
      <xdr:colOff>0</xdr:colOff>
      <xdr:row>7</xdr:row>
      <xdr:rowOff>19050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SpPr/>
      </xdr:nvSpPr>
      <xdr:spPr>
        <a:xfrm>
          <a:off x="0" y="1323976"/>
          <a:ext cx="1333500" cy="219074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IPS</a:t>
          </a:r>
        </a:p>
      </xdr:txBody>
    </xdr:sp>
    <xdr:clientData/>
  </xdr:twoCellAnchor>
  <xdr:twoCellAnchor>
    <xdr:from>
      <xdr:col>0</xdr:col>
      <xdr:colOff>0</xdr:colOff>
      <xdr:row>7</xdr:row>
      <xdr:rowOff>0</xdr:rowOff>
    </xdr:from>
    <xdr:to>
      <xdr:col>1</xdr:col>
      <xdr:colOff>9524</xdr:colOff>
      <xdr:row>8</xdr:row>
      <xdr:rowOff>9524</xdr:rowOff>
    </xdr:to>
    <xdr:sp macro="" textlink="">
      <xdr:nvSpPr>
        <xdr:cNvPr id="8" name="Rectangle 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C00-000008000000}"/>
            </a:ext>
          </a:extLst>
        </xdr:cNvPr>
        <xdr:cNvSpPr/>
      </xdr:nvSpPr>
      <xdr:spPr>
        <a:xfrm>
          <a:off x="0" y="1524000"/>
          <a:ext cx="134302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8</xdr:row>
      <xdr:rowOff>0</xdr:rowOff>
    </xdr:from>
    <xdr:to>
      <xdr:col>1</xdr:col>
      <xdr:colOff>9524</xdr:colOff>
      <xdr:row>9</xdr:row>
      <xdr:rowOff>9524</xdr:rowOff>
    </xdr:to>
    <xdr:sp macro="" textlink="">
      <xdr:nvSpPr>
        <xdr:cNvPr id="9" name="Rectangle 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C00-000009000000}"/>
            </a:ext>
          </a:extLst>
        </xdr:cNvPr>
        <xdr:cNvSpPr/>
      </xdr:nvSpPr>
      <xdr:spPr>
        <a:xfrm>
          <a:off x="0" y="1714500"/>
          <a:ext cx="134302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PJOK</a:t>
          </a: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1</xdr:col>
      <xdr:colOff>9524</xdr:colOff>
      <xdr:row>10</xdr:row>
      <xdr:rowOff>9524</xdr:rowOff>
    </xdr:to>
    <xdr:sp macro="" textlink="">
      <xdr:nvSpPr>
        <xdr:cNvPr id="10" name="Rectangle 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C00-00000A000000}"/>
            </a:ext>
          </a:extLst>
        </xdr:cNvPr>
        <xdr:cNvSpPr/>
      </xdr:nvSpPr>
      <xdr:spPr>
        <a:xfrm>
          <a:off x="0" y="1905000"/>
          <a:ext cx="134302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11" name="Rectangle 1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C00-00000B000000}"/>
            </a:ext>
          </a:extLst>
        </xdr:cNvPr>
        <xdr:cNvSpPr/>
      </xdr:nvSpPr>
      <xdr:spPr>
        <a:xfrm>
          <a:off x="0" y="2095500"/>
          <a:ext cx="134302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2</a:t>
          </a:r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9524</xdr:colOff>
      <xdr:row>12</xdr:row>
      <xdr:rowOff>9524</xdr:rowOff>
    </xdr:to>
    <xdr:sp macro="" textlink="">
      <xdr:nvSpPr>
        <xdr:cNvPr id="12" name="Rectangle 1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C00-00000C000000}"/>
            </a:ext>
          </a:extLst>
        </xdr:cNvPr>
        <xdr:cNvSpPr/>
      </xdr:nvSpPr>
      <xdr:spPr>
        <a:xfrm>
          <a:off x="0" y="2286000"/>
          <a:ext cx="134302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3</a:t>
          </a:r>
        </a:p>
      </xdr:txBody>
    </xdr:sp>
    <xdr:clientData/>
  </xdr:twoCellAnchor>
  <xdr:twoCellAnchor editAs="oneCell">
    <xdr:from>
      <xdr:col>0</xdr:col>
      <xdr:colOff>76201</xdr:colOff>
      <xdr:row>0</xdr:row>
      <xdr:rowOff>28576</xdr:rowOff>
    </xdr:from>
    <xdr:to>
      <xdr:col>0</xdr:col>
      <xdr:colOff>581025</xdr:colOff>
      <xdr:row>0</xdr:row>
      <xdr:rowOff>247650</xdr:rowOff>
    </xdr:to>
    <xdr:pic>
      <xdr:nvPicPr>
        <xdr:cNvPr id="13" name="Picture 12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C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6201" y="28576"/>
          <a:ext cx="504824" cy="21907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</xdr:colOff>
      <xdr:row>1</xdr:row>
      <xdr:rowOff>9525</xdr:rowOff>
    </xdr:from>
    <xdr:to>
      <xdr:col>0</xdr:col>
      <xdr:colOff>1333501</xdr:colOff>
      <xdr:row>2</xdr:row>
      <xdr:rowOff>19050</xdr:rowOff>
    </xdr:to>
    <xdr:sp macro="" textlink="">
      <xdr:nvSpPr>
        <xdr:cNvPr id="14" name="Rectangle 1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C00-00000E000000}"/>
            </a:ext>
          </a:extLst>
        </xdr:cNvPr>
        <xdr:cNvSpPr/>
      </xdr:nvSpPr>
      <xdr:spPr>
        <a:xfrm>
          <a:off x="1" y="304800"/>
          <a:ext cx="133350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0</xdr:colOff>
      <xdr:row>5</xdr:row>
      <xdr:rowOff>171450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SpPr/>
      </xdr:nvSpPr>
      <xdr:spPr>
        <a:xfrm>
          <a:off x="0" y="295275"/>
          <a:ext cx="1333500" cy="1019175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9525</xdr:rowOff>
    </xdr:from>
    <xdr:to>
      <xdr:col>0</xdr:col>
      <xdr:colOff>1447800</xdr:colOff>
      <xdr:row>3</xdr:row>
      <xdr:rowOff>9525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SpPr/>
      </xdr:nvSpPr>
      <xdr:spPr>
        <a:xfrm>
          <a:off x="9525" y="485775"/>
          <a:ext cx="1323975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0</xdr:col>
      <xdr:colOff>1438275</xdr:colOff>
      <xdr:row>4</xdr:row>
      <xdr:rowOff>9525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SpPr/>
      </xdr:nvSpPr>
      <xdr:spPr>
        <a:xfrm>
          <a:off x="0" y="676275"/>
          <a:ext cx="1333500" cy="28575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9525</xdr:rowOff>
    </xdr:from>
    <xdr:to>
      <xdr:col>0</xdr:col>
      <xdr:colOff>1438275</xdr:colOff>
      <xdr:row>5</xdr:row>
      <xdr:rowOff>9525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SpPr/>
      </xdr:nvSpPr>
      <xdr:spPr>
        <a:xfrm>
          <a:off x="0" y="962025"/>
          <a:ext cx="133350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180975</xdr:rowOff>
    </xdr:from>
    <xdr:to>
      <xdr:col>0</xdr:col>
      <xdr:colOff>1438275</xdr:colOff>
      <xdr:row>5</xdr:row>
      <xdr:rowOff>180975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D00-000006000000}"/>
            </a:ext>
          </a:extLst>
        </xdr:cNvPr>
        <xdr:cNvSpPr/>
      </xdr:nvSpPr>
      <xdr:spPr>
        <a:xfrm>
          <a:off x="0" y="1133475"/>
          <a:ext cx="133350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180976</xdr:rowOff>
    </xdr:from>
    <xdr:to>
      <xdr:col>1</xdr:col>
      <xdr:colOff>0</xdr:colOff>
      <xdr:row>7</xdr:row>
      <xdr:rowOff>19050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D00-000007000000}"/>
            </a:ext>
          </a:extLst>
        </xdr:cNvPr>
        <xdr:cNvSpPr/>
      </xdr:nvSpPr>
      <xdr:spPr>
        <a:xfrm>
          <a:off x="0" y="1323976"/>
          <a:ext cx="1333500" cy="219074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IPS</a:t>
          </a:r>
        </a:p>
      </xdr:txBody>
    </xdr:sp>
    <xdr:clientData/>
  </xdr:twoCellAnchor>
  <xdr:twoCellAnchor>
    <xdr:from>
      <xdr:col>0</xdr:col>
      <xdr:colOff>0</xdr:colOff>
      <xdr:row>7</xdr:row>
      <xdr:rowOff>0</xdr:rowOff>
    </xdr:from>
    <xdr:to>
      <xdr:col>1</xdr:col>
      <xdr:colOff>9524</xdr:colOff>
      <xdr:row>8</xdr:row>
      <xdr:rowOff>9524</xdr:rowOff>
    </xdr:to>
    <xdr:sp macro="" textlink="">
      <xdr:nvSpPr>
        <xdr:cNvPr id="8" name="Rectangle 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D00-000008000000}"/>
            </a:ext>
          </a:extLst>
        </xdr:cNvPr>
        <xdr:cNvSpPr/>
      </xdr:nvSpPr>
      <xdr:spPr>
        <a:xfrm>
          <a:off x="0" y="1524000"/>
          <a:ext cx="134302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8</xdr:row>
      <xdr:rowOff>0</xdr:rowOff>
    </xdr:from>
    <xdr:to>
      <xdr:col>1</xdr:col>
      <xdr:colOff>9524</xdr:colOff>
      <xdr:row>9</xdr:row>
      <xdr:rowOff>9524</xdr:rowOff>
    </xdr:to>
    <xdr:sp macro="" textlink="">
      <xdr:nvSpPr>
        <xdr:cNvPr id="9" name="Rectangle 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D00-000009000000}"/>
            </a:ext>
          </a:extLst>
        </xdr:cNvPr>
        <xdr:cNvSpPr/>
      </xdr:nvSpPr>
      <xdr:spPr>
        <a:xfrm>
          <a:off x="0" y="1714500"/>
          <a:ext cx="1343024" cy="2381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PJOK</a:t>
          </a: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1</xdr:col>
      <xdr:colOff>9524</xdr:colOff>
      <xdr:row>10</xdr:row>
      <xdr:rowOff>9524</xdr:rowOff>
    </xdr:to>
    <xdr:sp macro="" textlink="">
      <xdr:nvSpPr>
        <xdr:cNvPr id="10" name="Rectangle 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SpPr/>
      </xdr:nvSpPr>
      <xdr:spPr>
        <a:xfrm>
          <a:off x="0" y="1943100"/>
          <a:ext cx="134302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11" name="Rectangle 1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D00-00000B000000}"/>
            </a:ext>
          </a:extLst>
        </xdr:cNvPr>
        <xdr:cNvSpPr/>
      </xdr:nvSpPr>
      <xdr:spPr>
        <a:xfrm>
          <a:off x="0" y="2133600"/>
          <a:ext cx="134302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2</a:t>
          </a:r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9524</xdr:colOff>
      <xdr:row>12</xdr:row>
      <xdr:rowOff>9524</xdr:rowOff>
    </xdr:to>
    <xdr:sp macro="" textlink="">
      <xdr:nvSpPr>
        <xdr:cNvPr id="12" name="Rectangle 1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D00-00000C000000}"/>
            </a:ext>
          </a:extLst>
        </xdr:cNvPr>
        <xdr:cNvSpPr/>
      </xdr:nvSpPr>
      <xdr:spPr>
        <a:xfrm>
          <a:off x="0" y="2324100"/>
          <a:ext cx="1343024" cy="200024"/>
        </a:xfrm>
        <a:prstGeom prst="rect">
          <a:avLst/>
        </a:prstGeom>
        <a:solidFill>
          <a:schemeClr val="accent1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MULOK 3</a:t>
          </a:r>
        </a:p>
      </xdr:txBody>
    </xdr:sp>
    <xdr:clientData/>
  </xdr:twoCellAnchor>
  <xdr:twoCellAnchor editAs="oneCell">
    <xdr:from>
      <xdr:col>0</xdr:col>
      <xdr:colOff>76200</xdr:colOff>
      <xdr:row>0</xdr:row>
      <xdr:rowOff>28576</xdr:rowOff>
    </xdr:from>
    <xdr:to>
      <xdr:col>0</xdr:col>
      <xdr:colOff>647699</xdr:colOff>
      <xdr:row>0</xdr:row>
      <xdr:rowOff>265801</xdr:rowOff>
    </xdr:to>
    <xdr:pic>
      <xdr:nvPicPr>
        <xdr:cNvPr id="13" name="Picture 12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D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6200" y="28576"/>
          <a:ext cx="571499" cy="237225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</xdr:colOff>
      <xdr:row>1</xdr:row>
      <xdr:rowOff>9525</xdr:rowOff>
    </xdr:from>
    <xdr:to>
      <xdr:col>0</xdr:col>
      <xdr:colOff>1333501</xdr:colOff>
      <xdr:row>2</xdr:row>
      <xdr:rowOff>19050</xdr:rowOff>
    </xdr:to>
    <xdr:sp macro="" textlink="">
      <xdr:nvSpPr>
        <xdr:cNvPr id="14" name="Rectangle 1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D00-00000E000000}"/>
            </a:ext>
          </a:extLst>
        </xdr:cNvPr>
        <xdr:cNvSpPr/>
      </xdr:nvSpPr>
      <xdr:spPr>
        <a:xfrm>
          <a:off x="1" y="304800"/>
          <a:ext cx="1333500" cy="190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0</xdr:colOff>
      <xdr:row>5</xdr:row>
      <xdr:rowOff>171450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E00-00000F000000}"/>
            </a:ext>
          </a:extLst>
        </xdr:cNvPr>
        <xdr:cNvSpPr/>
      </xdr:nvSpPr>
      <xdr:spPr>
        <a:xfrm>
          <a:off x="0" y="295275"/>
          <a:ext cx="1352550" cy="1019175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9524</xdr:rowOff>
    </xdr:from>
    <xdr:to>
      <xdr:col>1</xdr:col>
      <xdr:colOff>9524</xdr:colOff>
      <xdr:row>3</xdr:row>
      <xdr:rowOff>47625</xdr:rowOff>
    </xdr:to>
    <xdr:sp macro="" textlink="">
      <xdr:nvSpPr>
        <xdr:cNvPr id="16" name="Rectangle 1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E00-000010000000}"/>
            </a:ext>
          </a:extLst>
        </xdr:cNvPr>
        <xdr:cNvSpPr/>
      </xdr:nvSpPr>
      <xdr:spPr>
        <a:xfrm>
          <a:off x="9525" y="561974"/>
          <a:ext cx="1543049" cy="266701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1</xdr:col>
      <xdr:colOff>9525</xdr:colOff>
      <xdr:row>4</xdr:row>
      <xdr:rowOff>66675</xdr:rowOff>
    </xdr:to>
    <xdr:sp macro="" textlink="">
      <xdr:nvSpPr>
        <xdr:cNvPr id="17" name="Rectangle 16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E00-000011000000}"/>
            </a:ext>
          </a:extLst>
        </xdr:cNvPr>
        <xdr:cNvSpPr/>
      </xdr:nvSpPr>
      <xdr:spPr>
        <a:xfrm>
          <a:off x="0" y="790575"/>
          <a:ext cx="1552575" cy="24765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28574</xdr:rowOff>
    </xdr:from>
    <xdr:to>
      <xdr:col>1</xdr:col>
      <xdr:colOff>9524</xdr:colOff>
      <xdr:row>4</xdr:row>
      <xdr:rowOff>266699</xdr:rowOff>
    </xdr:to>
    <xdr:sp macro="" textlink="">
      <xdr:nvSpPr>
        <xdr:cNvPr id="18" name="Rectangle 1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E00-000012000000}"/>
            </a:ext>
          </a:extLst>
        </xdr:cNvPr>
        <xdr:cNvSpPr/>
      </xdr:nvSpPr>
      <xdr:spPr>
        <a:xfrm>
          <a:off x="0" y="1057274"/>
          <a:ext cx="1552574" cy="2381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9525</xdr:colOff>
      <xdr:row>4</xdr:row>
      <xdr:rowOff>238125</xdr:rowOff>
    </xdr:from>
    <xdr:to>
      <xdr:col>1</xdr:col>
      <xdr:colOff>9525</xdr:colOff>
      <xdr:row>5</xdr:row>
      <xdr:rowOff>247650</xdr:rowOff>
    </xdr:to>
    <xdr:sp macro="" textlink="">
      <xdr:nvSpPr>
        <xdr:cNvPr id="19" name="Rectangle 18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E00-000013000000}"/>
            </a:ext>
          </a:extLst>
        </xdr:cNvPr>
        <xdr:cNvSpPr/>
      </xdr:nvSpPr>
      <xdr:spPr>
        <a:xfrm>
          <a:off x="9525" y="1266825"/>
          <a:ext cx="1543050" cy="3143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219075</xdr:rowOff>
    </xdr:from>
    <xdr:to>
      <xdr:col>1</xdr:col>
      <xdr:colOff>9524</xdr:colOff>
      <xdr:row>7</xdr:row>
      <xdr:rowOff>38100</xdr:rowOff>
    </xdr:to>
    <xdr:sp macro="" textlink="">
      <xdr:nvSpPr>
        <xdr:cNvPr id="20" name="Rectangle 19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E00-000014000000}"/>
            </a:ext>
          </a:extLst>
        </xdr:cNvPr>
        <xdr:cNvSpPr/>
      </xdr:nvSpPr>
      <xdr:spPr>
        <a:xfrm>
          <a:off x="0" y="1552575"/>
          <a:ext cx="1552574" cy="28575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US IPS</a:t>
          </a:r>
        </a:p>
      </xdr:txBody>
    </xdr:sp>
    <xdr:clientData/>
  </xdr:twoCellAnchor>
  <xdr:twoCellAnchor>
    <xdr:from>
      <xdr:col>0</xdr:col>
      <xdr:colOff>0</xdr:colOff>
      <xdr:row>7</xdr:row>
      <xdr:rowOff>0</xdr:rowOff>
    </xdr:from>
    <xdr:to>
      <xdr:col>1</xdr:col>
      <xdr:colOff>9524</xdr:colOff>
      <xdr:row>8</xdr:row>
      <xdr:rowOff>9524</xdr:rowOff>
    </xdr:to>
    <xdr:sp macro="" textlink="">
      <xdr:nvSpPr>
        <xdr:cNvPr id="21" name="Rectangle 20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E00-000015000000}"/>
            </a:ext>
          </a:extLst>
        </xdr:cNvPr>
        <xdr:cNvSpPr/>
      </xdr:nvSpPr>
      <xdr:spPr>
        <a:xfrm>
          <a:off x="0" y="1524000"/>
          <a:ext cx="1362074" cy="2000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US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8</xdr:row>
      <xdr:rowOff>0</xdr:rowOff>
    </xdr:from>
    <xdr:to>
      <xdr:col>1</xdr:col>
      <xdr:colOff>9524</xdr:colOff>
      <xdr:row>9</xdr:row>
      <xdr:rowOff>9524</xdr:rowOff>
    </xdr:to>
    <xdr:sp macro="" textlink="">
      <xdr:nvSpPr>
        <xdr:cNvPr id="22" name="Rectangle 21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E00-000016000000}"/>
            </a:ext>
          </a:extLst>
        </xdr:cNvPr>
        <xdr:cNvSpPr/>
      </xdr:nvSpPr>
      <xdr:spPr>
        <a:xfrm>
          <a:off x="0" y="1714500"/>
          <a:ext cx="136207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PJOK</a:t>
          </a: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1</xdr:col>
      <xdr:colOff>9524</xdr:colOff>
      <xdr:row>10</xdr:row>
      <xdr:rowOff>9524</xdr:rowOff>
    </xdr:to>
    <xdr:sp macro="" textlink="">
      <xdr:nvSpPr>
        <xdr:cNvPr id="23" name="Rectangle 22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E00-000017000000}"/>
            </a:ext>
          </a:extLst>
        </xdr:cNvPr>
        <xdr:cNvSpPr/>
      </xdr:nvSpPr>
      <xdr:spPr>
        <a:xfrm>
          <a:off x="0" y="1943100"/>
          <a:ext cx="1362074" cy="2000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24" name="Rectangle 23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E00-000018000000}"/>
            </a:ext>
          </a:extLst>
        </xdr:cNvPr>
        <xdr:cNvSpPr/>
      </xdr:nvSpPr>
      <xdr:spPr>
        <a:xfrm>
          <a:off x="0" y="2133600"/>
          <a:ext cx="1362074" cy="2000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2</a:t>
          </a:r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9524</xdr:colOff>
      <xdr:row>12</xdr:row>
      <xdr:rowOff>9524</xdr:rowOff>
    </xdr:to>
    <xdr:sp macro="" textlink="">
      <xdr:nvSpPr>
        <xdr:cNvPr id="25" name="Rectangle 24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E00-000019000000}"/>
            </a:ext>
          </a:extLst>
        </xdr:cNvPr>
        <xdr:cNvSpPr/>
      </xdr:nvSpPr>
      <xdr:spPr>
        <a:xfrm>
          <a:off x="0" y="2324100"/>
          <a:ext cx="1362074" cy="2000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3</a:t>
          </a:r>
        </a:p>
      </xdr:txBody>
    </xdr:sp>
    <xdr:clientData/>
  </xdr:twoCellAnchor>
  <xdr:twoCellAnchor editAs="oneCell">
    <xdr:from>
      <xdr:col>0</xdr:col>
      <xdr:colOff>76200</xdr:colOff>
      <xdr:row>0</xdr:row>
      <xdr:rowOff>28576</xdr:rowOff>
    </xdr:from>
    <xdr:to>
      <xdr:col>0</xdr:col>
      <xdr:colOff>1076325</xdr:colOff>
      <xdr:row>0</xdr:row>
      <xdr:rowOff>265801</xdr:rowOff>
    </xdr:to>
    <xdr:pic>
      <xdr:nvPicPr>
        <xdr:cNvPr id="26" name="Picture 25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E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6200" y="28576"/>
          <a:ext cx="1000125" cy="237225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</xdr:colOff>
      <xdr:row>1</xdr:row>
      <xdr:rowOff>9525</xdr:rowOff>
    </xdr:from>
    <xdr:to>
      <xdr:col>1</xdr:col>
      <xdr:colOff>9525</xdr:colOff>
      <xdr:row>2</xdr:row>
      <xdr:rowOff>19050</xdr:rowOff>
    </xdr:to>
    <xdr:sp macro="" textlink="">
      <xdr:nvSpPr>
        <xdr:cNvPr id="27" name="Rectangle 26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E00-00001B000000}"/>
            </a:ext>
          </a:extLst>
        </xdr:cNvPr>
        <xdr:cNvSpPr/>
      </xdr:nvSpPr>
      <xdr:spPr>
        <a:xfrm>
          <a:off x="1" y="314325"/>
          <a:ext cx="1552574" cy="25717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 US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0</xdr:colOff>
      <xdr:row>5</xdr:row>
      <xdr:rowOff>171450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SpPr/>
      </xdr:nvSpPr>
      <xdr:spPr>
        <a:xfrm>
          <a:off x="0" y="371475"/>
          <a:ext cx="1543050" cy="1200150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9524</xdr:rowOff>
    </xdr:from>
    <xdr:to>
      <xdr:col>1</xdr:col>
      <xdr:colOff>9524</xdr:colOff>
      <xdr:row>3</xdr:row>
      <xdr:rowOff>47625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SpPr/>
      </xdr:nvSpPr>
      <xdr:spPr>
        <a:xfrm>
          <a:off x="9525" y="628649"/>
          <a:ext cx="1543049" cy="266701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1</xdr:col>
      <xdr:colOff>9525</xdr:colOff>
      <xdr:row>4</xdr:row>
      <xdr:rowOff>66675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F00-000004000000}"/>
            </a:ext>
          </a:extLst>
        </xdr:cNvPr>
        <xdr:cNvSpPr/>
      </xdr:nvSpPr>
      <xdr:spPr>
        <a:xfrm>
          <a:off x="0" y="857250"/>
          <a:ext cx="1552575" cy="30480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28574</xdr:rowOff>
    </xdr:from>
    <xdr:to>
      <xdr:col>1</xdr:col>
      <xdr:colOff>9524</xdr:colOff>
      <xdr:row>4</xdr:row>
      <xdr:rowOff>266699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SpPr/>
      </xdr:nvSpPr>
      <xdr:spPr>
        <a:xfrm>
          <a:off x="0" y="1123949"/>
          <a:ext cx="1552574" cy="2381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9525</xdr:colOff>
      <xdr:row>4</xdr:row>
      <xdr:rowOff>238125</xdr:rowOff>
    </xdr:from>
    <xdr:to>
      <xdr:col>1</xdr:col>
      <xdr:colOff>9525</xdr:colOff>
      <xdr:row>5</xdr:row>
      <xdr:rowOff>247650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F00-000006000000}"/>
            </a:ext>
          </a:extLst>
        </xdr:cNvPr>
        <xdr:cNvSpPr/>
      </xdr:nvSpPr>
      <xdr:spPr>
        <a:xfrm>
          <a:off x="9525" y="1333500"/>
          <a:ext cx="1543050" cy="3143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219075</xdr:rowOff>
    </xdr:from>
    <xdr:to>
      <xdr:col>1</xdr:col>
      <xdr:colOff>9524</xdr:colOff>
      <xdr:row>7</xdr:row>
      <xdr:rowOff>38100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F00-000007000000}"/>
            </a:ext>
          </a:extLst>
        </xdr:cNvPr>
        <xdr:cNvSpPr/>
      </xdr:nvSpPr>
      <xdr:spPr>
        <a:xfrm>
          <a:off x="0" y="1619250"/>
          <a:ext cx="1552574" cy="28575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US IPS</a:t>
          </a:r>
        </a:p>
      </xdr:txBody>
    </xdr:sp>
    <xdr:clientData/>
  </xdr:twoCellAnchor>
  <xdr:twoCellAnchor>
    <xdr:from>
      <xdr:col>0</xdr:col>
      <xdr:colOff>0</xdr:colOff>
      <xdr:row>7</xdr:row>
      <xdr:rowOff>0</xdr:rowOff>
    </xdr:from>
    <xdr:to>
      <xdr:col>1</xdr:col>
      <xdr:colOff>9524</xdr:colOff>
      <xdr:row>8</xdr:row>
      <xdr:rowOff>9524</xdr:rowOff>
    </xdr:to>
    <xdr:sp macro="" textlink="">
      <xdr:nvSpPr>
        <xdr:cNvPr id="8" name="Rectangle 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F00-000008000000}"/>
            </a:ext>
          </a:extLst>
        </xdr:cNvPr>
        <xdr:cNvSpPr/>
      </xdr:nvSpPr>
      <xdr:spPr>
        <a:xfrm>
          <a:off x="0" y="1866900"/>
          <a:ext cx="155257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US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8</xdr:row>
      <xdr:rowOff>0</xdr:rowOff>
    </xdr:from>
    <xdr:to>
      <xdr:col>1</xdr:col>
      <xdr:colOff>9524</xdr:colOff>
      <xdr:row>9</xdr:row>
      <xdr:rowOff>9524</xdr:rowOff>
    </xdr:to>
    <xdr:sp macro="" textlink="">
      <xdr:nvSpPr>
        <xdr:cNvPr id="9" name="Rectangle 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F00-000009000000}"/>
            </a:ext>
          </a:extLst>
        </xdr:cNvPr>
        <xdr:cNvSpPr/>
      </xdr:nvSpPr>
      <xdr:spPr>
        <a:xfrm>
          <a:off x="0" y="2095500"/>
          <a:ext cx="1552574" cy="247649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PJOK</a:t>
          </a: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1</xdr:col>
      <xdr:colOff>9524</xdr:colOff>
      <xdr:row>10</xdr:row>
      <xdr:rowOff>9524</xdr:rowOff>
    </xdr:to>
    <xdr:sp macro="" textlink="">
      <xdr:nvSpPr>
        <xdr:cNvPr id="10" name="Rectangle 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F00-00000A000000}"/>
            </a:ext>
          </a:extLst>
        </xdr:cNvPr>
        <xdr:cNvSpPr/>
      </xdr:nvSpPr>
      <xdr:spPr>
        <a:xfrm>
          <a:off x="0" y="2333625"/>
          <a:ext cx="155257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11" name="Rectangle 1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F00-00000B000000}"/>
            </a:ext>
          </a:extLst>
        </xdr:cNvPr>
        <xdr:cNvSpPr/>
      </xdr:nvSpPr>
      <xdr:spPr>
        <a:xfrm>
          <a:off x="0" y="2562225"/>
          <a:ext cx="155257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2</a:t>
          </a:r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9524</xdr:colOff>
      <xdr:row>12</xdr:row>
      <xdr:rowOff>9524</xdr:rowOff>
    </xdr:to>
    <xdr:sp macro="" textlink="">
      <xdr:nvSpPr>
        <xdr:cNvPr id="12" name="Rectangle 1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F00-00000C000000}"/>
            </a:ext>
          </a:extLst>
        </xdr:cNvPr>
        <xdr:cNvSpPr/>
      </xdr:nvSpPr>
      <xdr:spPr>
        <a:xfrm>
          <a:off x="0" y="2790825"/>
          <a:ext cx="1552574" cy="266699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3</a:t>
          </a:r>
        </a:p>
      </xdr:txBody>
    </xdr:sp>
    <xdr:clientData/>
  </xdr:twoCellAnchor>
  <xdr:twoCellAnchor editAs="oneCell">
    <xdr:from>
      <xdr:col>0</xdr:col>
      <xdr:colOff>76201</xdr:colOff>
      <xdr:row>0</xdr:row>
      <xdr:rowOff>28576</xdr:rowOff>
    </xdr:from>
    <xdr:to>
      <xdr:col>0</xdr:col>
      <xdr:colOff>952501</xdr:colOff>
      <xdr:row>0</xdr:row>
      <xdr:rowOff>314325</xdr:rowOff>
    </xdr:to>
    <xdr:pic>
      <xdr:nvPicPr>
        <xdr:cNvPr id="13" name="Picture 12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F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6201" y="28576"/>
          <a:ext cx="876300" cy="28574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</xdr:colOff>
      <xdr:row>1</xdr:row>
      <xdr:rowOff>9525</xdr:rowOff>
    </xdr:from>
    <xdr:to>
      <xdr:col>1</xdr:col>
      <xdr:colOff>9525</xdr:colOff>
      <xdr:row>2</xdr:row>
      <xdr:rowOff>19050</xdr:rowOff>
    </xdr:to>
    <xdr:sp macro="" textlink="">
      <xdr:nvSpPr>
        <xdr:cNvPr id="14" name="Rectangle 1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F00-00000E000000}"/>
            </a:ext>
          </a:extLst>
        </xdr:cNvPr>
        <xdr:cNvSpPr/>
      </xdr:nvSpPr>
      <xdr:spPr>
        <a:xfrm>
          <a:off x="1" y="381000"/>
          <a:ext cx="1552574" cy="25717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 US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0</xdr:colOff>
      <xdr:row>5</xdr:row>
      <xdr:rowOff>171450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SpPr/>
      </xdr:nvSpPr>
      <xdr:spPr>
        <a:xfrm>
          <a:off x="0" y="361950"/>
          <a:ext cx="1609725" cy="1200150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9524</xdr:rowOff>
    </xdr:from>
    <xdr:to>
      <xdr:col>1</xdr:col>
      <xdr:colOff>9524</xdr:colOff>
      <xdr:row>3</xdr:row>
      <xdr:rowOff>47625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SpPr/>
      </xdr:nvSpPr>
      <xdr:spPr>
        <a:xfrm>
          <a:off x="9525" y="619124"/>
          <a:ext cx="1609724" cy="266701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1</xdr:col>
      <xdr:colOff>9525</xdr:colOff>
      <xdr:row>4</xdr:row>
      <xdr:rowOff>66675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1000-000004000000}"/>
            </a:ext>
          </a:extLst>
        </xdr:cNvPr>
        <xdr:cNvSpPr/>
      </xdr:nvSpPr>
      <xdr:spPr>
        <a:xfrm>
          <a:off x="0" y="847725"/>
          <a:ext cx="1619250" cy="30480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28574</xdr:rowOff>
    </xdr:from>
    <xdr:to>
      <xdr:col>1</xdr:col>
      <xdr:colOff>9524</xdr:colOff>
      <xdr:row>4</xdr:row>
      <xdr:rowOff>266699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1000-000005000000}"/>
            </a:ext>
          </a:extLst>
        </xdr:cNvPr>
        <xdr:cNvSpPr/>
      </xdr:nvSpPr>
      <xdr:spPr>
        <a:xfrm>
          <a:off x="0" y="1114424"/>
          <a:ext cx="1619249" cy="2381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9525</xdr:colOff>
      <xdr:row>4</xdr:row>
      <xdr:rowOff>238125</xdr:rowOff>
    </xdr:from>
    <xdr:to>
      <xdr:col>1</xdr:col>
      <xdr:colOff>9525</xdr:colOff>
      <xdr:row>5</xdr:row>
      <xdr:rowOff>247650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1000-000006000000}"/>
            </a:ext>
          </a:extLst>
        </xdr:cNvPr>
        <xdr:cNvSpPr/>
      </xdr:nvSpPr>
      <xdr:spPr>
        <a:xfrm>
          <a:off x="9525" y="1323975"/>
          <a:ext cx="1609725" cy="3143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219075</xdr:rowOff>
    </xdr:from>
    <xdr:to>
      <xdr:col>1</xdr:col>
      <xdr:colOff>9524</xdr:colOff>
      <xdr:row>7</xdr:row>
      <xdr:rowOff>38100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1000-000007000000}"/>
            </a:ext>
          </a:extLst>
        </xdr:cNvPr>
        <xdr:cNvSpPr/>
      </xdr:nvSpPr>
      <xdr:spPr>
        <a:xfrm>
          <a:off x="0" y="1609725"/>
          <a:ext cx="1619249" cy="28575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US IPS</a:t>
          </a:r>
        </a:p>
      </xdr:txBody>
    </xdr:sp>
    <xdr:clientData/>
  </xdr:twoCellAnchor>
  <xdr:twoCellAnchor>
    <xdr:from>
      <xdr:col>0</xdr:col>
      <xdr:colOff>0</xdr:colOff>
      <xdr:row>7</xdr:row>
      <xdr:rowOff>0</xdr:rowOff>
    </xdr:from>
    <xdr:to>
      <xdr:col>1</xdr:col>
      <xdr:colOff>9524</xdr:colOff>
      <xdr:row>8</xdr:row>
      <xdr:rowOff>9524</xdr:rowOff>
    </xdr:to>
    <xdr:sp macro="" textlink="">
      <xdr:nvSpPr>
        <xdr:cNvPr id="8" name="Rectangle 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1000-000008000000}"/>
            </a:ext>
          </a:extLst>
        </xdr:cNvPr>
        <xdr:cNvSpPr/>
      </xdr:nvSpPr>
      <xdr:spPr>
        <a:xfrm>
          <a:off x="0" y="1857375"/>
          <a:ext cx="1619249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US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8</xdr:row>
      <xdr:rowOff>0</xdr:rowOff>
    </xdr:from>
    <xdr:to>
      <xdr:col>1</xdr:col>
      <xdr:colOff>9524</xdr:colOff>
      <xdr:row>9</xdr:row>
      <xdr:rowOff>9524</xdr:rowOff>
    </xdr:to>
    <xdr:sp macro="" textlink="">
      <xdr:nvSpPr>
        <xdr:cNvPr id="9" name="Rectangle 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1000-000009000000}"/>
            </a:ext>
          </a:extLst>
        </xdr:cNvPr>
        <xdr:cNvSpPr/>
      </xdr:nvSpPr>
      <xdr:spPr>
        <a:xfrm>
          <a:off x="0" y="2085975"/>
          <a:ext cx="1619249" cy="247649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PJOK</a:t>
          </a: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1</xdr:col>
      <xdr:colOff>9524</xdr:colOff>
      <xdr:row>10</xdr:row>
      <xdr:rowOff>9524</xdr:rowOff>
    </xdr:to>
    <xdr:sp macro="" textlink="">
      <xdr:nvSpPr>
        <xdr:cNvPr id="10" name="Rectangle 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1000-00000A000000}"/>
            </a:ext>
          </a:extLst>
        </xdr:cNvPr>
        <xdr:cNvSpPr/>
      </xdr:nvSpPr>
      <xdr:spPr>
        <a:xfrm>
          <a:off x="0" y="2324100"/>
          <a:ext cx="1619249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11" name="Rectangle 1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1000-00000B000000}"/>
            </a:ext>
          </a:extLst>
        </xdr:cNvPr>
        <xdr:cNvSpPr/>
      </xdr:nvSpPr>
      <xdr:spPr>
        <a:xfrm>
          <a:off x="0" y="2552700"/>
          <a:ext cx="1619249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2</a:t>
          </a:r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9524</xdr:colOff>
      <xdr:row>12</xdr:row>
      <xdr:rowOff>9524</xdr:rowOff>
    </xdr:to>
    <xdr:sp macro="" textlink="">
      <xdr:nvSpPr>
        <xdr:cNvPr id="12" name="Rectangle 1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1000-00000C000000}"/>
            </a:ext>
          </a:extLst>
        </xdr:cNvPr>
        <xdr:cNvSpPr/>
      </xdr:nvSpPr>
      <xdr:spPr>
        <a:xfrm>
          <a:off x="0" y="2781300"/>
          <a:ext cx="1619249" cy="266699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3</a:t>
          </a:r>
        </a:p>
      </xdr:txBody>
    </xdr:sp>
    <xdr:clientData/>
  </xdr:twoCellAnchor>
  <xdr:twoCellAnchor editAs="oneCell">
    <xdr:from>
      <xdr:col>0</xdr:col>
      <xdr:colOff>152401</xdr:colOff>
      <xdr:row>0</xdr:row>
      <xdr:rowOff>85727</xdr:rowOff>
    </xdr:from>
    <xdr:to>
      <xdr:col>0</xdr:col>
      <xdr:colOff>1028701</xdr:colOff>
      <xdr:row>0</xdr:row>
      <xdr:rowOff>361951</xdr:rowOff>
    </xdr:to>
    <xdr:pic>
      <xdr:nvPicPr>
        <xdr:cNvPr id="13" name="Picture 12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1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52401" y="85727"/>
          <a:ext cx="876300" cy="27622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</xdr:colOff>
      <xdr:row>1</xdr:row>
      <xdr:rowOff>9525</xdr:rowOff>
    </xdr:from>
    <xdr:to>
      <xdr:col>1</xdr:col>
      <xdr:colOff>9525</xdr:colOff>
      <xdr:row>2</xdr:row>
      <xdr:rowOff>19050</xdr:rowOff>
    </xdr:to>
    <xdr:sp macro="" textlink="">
      <xdr:nvSpPr>
        <xdr:cNvPr id="14" name="Rectangle 1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1000-00000E000000}"/>
            </a:ext>
          </a:extLst>
        </xdr:cNvPr>
        <xdr:cNvSpPr/>
      </xdr:nvSpPr>
      <xdr:spPr>
        <a:xfrm>
          <a:off x="1" y="371475"/>
          <a:ext cx="1619249" cy="25717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 US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0</xdr:colOff>
      <xdr:row>5</xdr:row>
      <xdr:rowOff>171450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1100-00000F000000}"/>
            </a:ext>
          </a:extLst>
        </xdr:cNvPr>
        <xdr:cNvSpPr/>
      </xdr:nvSpPr>
      <xdr:spPr>
        <a:xfrm>
          <a:off x="0" y="409575"/>
          <a:ext cx="1638300" cy="1200150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9524</xdr:rowOff>
    </xdr:from>
    <xdr:to>
      <xdr:col>1</xdr:col>
      <xdr:colOff>9524</xdr:colOff>
      <xdr:row>3</xdr:row>
      <xdr:rowOff>47625</xdr:rowOff>
    </xdr:to>
    <xdr:sp macro="" textlink="">
      <xdr:nvSpPr>
        <xdr:cNvPr id="16" name="Rectangle 1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100-000010000000}"/>
            </a:ext>
          </a:extLst>
        </xdr:cNvPr>
        <xdr:cNvSpPr/>
      </xdr:nvSpPr>
      <xdr:spPr>
        <a:xfrm>
          <a:off x="9525" y="666749"/>
          <a:ext cx="1638299" cy="266701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1</xdr:col>
      <xdr:colOff>9525</xdr:colOff>
      <xdr:row>4</xdr:row>
      <xdr:rowOff>66675</xdr:rowOff>
    </xdr:to>
    <xdr:sp macro="" textlink="">
      <xdr:nvSpPr>
        <xdr:cNvPr id="17" name="Rectangle 16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1100-000011000000}"/>
            </a:ext>
          </a:extLst>
        </xdr:cNvPr>
        <xdr:cNvSpPr/>
      </xdr:nvSpPr>
      <xdr:spPr>
        <a:xfrm>
          <a:off x="0" y="895350"/>
          <a:ext cx="1647825" cy="30480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28574</xdr:rowOff>
    </xdr:from>
    <xdr:to>
      <xdr:col>1</xdr:col>
      <xdr:colOff>9524</xdr:colOff>
      <xdr:row>4</xdr:row>
      <xdr:rowOff>266699</xdr:rowOff>
    </xdr:to>
    <xdr:sp macro="" textlink="">
      <xdr:nvSpPr>
        <xdr:cNvPr id="18" name="Rectangle 1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1100-000012000000}"/>
            </a:ext>
          </a:extLst>
        </xdr:cNvPr>
        <xdr:cNvSpPr/>
      </xdr:nvSpPr>
      <xdr:spPr>
        <a:xfrm>
          <a:off x="0" y="1162049"/>
          <a:ext cx="1647824" cy="2381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9525</xdr:colOff>
      <xdr:row>4</xdr:row>
      <xdr:rowOff>238125</xdr:rowOff>
    </xdr:from>
    <xdr:to>
      <xdr:col>1</xdr:col>
      <xdr:colOff>9525</xdr:colOff>
      <xdr:row>5</xdr:row>
      <xdr:rowOff>247650</xdr:rowOff>
    </xdr:to>
    <xdr:sp macro="" textlink="">
      <xdr:nvSpPr>
        <xdr:cNvPr id="19" name="Rectangle 18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1100-000013000000}"/>
            </a:ext>
          </a:extLst>
        </xdr:cNvPr>
        <xdr:cNvSpPr/>
      </xdr:nvSpPr>
      <xdr:spPr>
        <a:xfrm>
          <a:off x="9525" y="1371600"/>
          <a:ext cx="1638300" cy="3143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219075</xdr:rowOff>
    </xdr:from>
    <xdr:to>
      <xdr:col>1</xdr:col>
      <xdr:colOff>9524</xdr:colOff>
      <xdr:row>7</xdr:row>
      <xdr:rowOff>38100</xdr:rowOff>
    </xdr:to>
    <xdr:sp macro="" textlink="">
      <xdr:nvSpPr>
        <xdr:cNvPr id="20" name="Rectangle 19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1100-000014000000}"/>
            </a:ext>
          </a:extLst>
        </xdr:cNvPr>
        <xdr:cNvSpPr/>
      </xdr:nvSpPr>
      <xdr:spPr>
        <a:xfrm>
          <a:off x="0" y="1657350"/>
          <a:ext cx="1647824" cy="28575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US IPS</a:t>
          </a:r>
        </a:p>
      </xdr:txBody>
    </xdr:sp>
    <xdr:clientData/>
  </xdr:twoCellAnchor>
  <xdr:twoCellAnchor>
    <xdr:from>
      <xdr:col>0</xdr:col>
      <xdr:colOff>0</xdr:colOff>
      <xdr:row>7</xdr:row>
      <xdr:rowOff>0</xdr:rowOff>
    </xdr:from>
    <xdr:to>
      <xdr:col>1</xdr:col>
      <xdr:colOff>9524</xdr:colOff>
      <xdr:row>8</xdr:row>
      <xdr:rowOff>9524</xdr:rowOff>
    </xdr:to>
    <xdr:sp macro="" textlink="">
      <xdr:nvSpPr>
        <xdr:cNvPr id="21" name="Rectangle 20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1100-000015000000}"/>
            </a:ext>
          </a:extLst>
        </xdr:cNvPr>
        <xdr:cNvSpPr/>
      </xdr:nvSpPr>
      <xdr:spPr>
        <a:xfrm>
          <a:off x="0" y="1905000"/>
          <a:ext cx="164782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US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8</xdr:row>
      <xdr:rowOff>0</xdr:rowOff>
    </xdr:from>
    <xdr:to>
      <xdr:col>1</xdr:col>
      <xdr:colOff>9524</xdr:colOff>
      <xdr:row>9</xdr:row>
      <xdr:rowOff>9524</xdr:rowOff>
    </xdr:to>
    <xdr:sp macro="" textlink="">
      <xdr:nvSpPr>
        <xdr:cNvPr id="22" name="Rectangle 21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1100-000016000000}"/>
            </a:ext>
          </a:extLst>
        </xdr:cNvPr>
        <xdr:cNvSpPr/>
      </xdr:nvSpPr>
      <xdr:spPr>
        <a:xfrm>
          <a:off x="0" y="2133600"/>
          <a:ext cx="1647824" cy="247649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PJOK</a:t>
          </a: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1</xdr:col>
      <xdr:colOff>9524</xdr:colOff>
      <xdr:row>10</xdr:row>
      <xdr:rowOff>9524</xdr:rowOff>
    </xdr:to>
    <xdr:sp macro="" textlink="">
      <xdr:nvSpPr>
        <xdr:cNvPr id="23" name="Rectangle 22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1100-000017000000}"/>
            </a:ext>
          </a:extLst>
        </xdr:cNvPr>
        <xdr:cNvSpPr/>
      </xdr:nvSpPr>
      <xdr:spPr>
        <a:xfrm>
          <a:off x="0" y="2371725"/>
          <a:ext cx="164782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24" name="Rectangle 23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1100-000018000000}"/>
            </a:ext>
          </a:extLst>
        </xdr:cNvPr>
        <xdr:cNvSpPr/>
      </xdr:nvSpPr>
      <xdr:spPr>
        <a:xfrm>
          <a:off x="0" y="2600325"/>
          <a:ext cx="164782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2</a:t>
          </a:r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9524</xdr:colOff>
      <xdr:row>12</xdr:row>
      <xdr:rowOff>9524</xdr:rowOff>
    </xdr:to>
    <xdr:sp macro="" textlink="">
      <xdr:nvSpPr>
        <xdr:cNvPr id="25" name="Rectangle 24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1100-000019000000}"/>
            </a:ext>
          </a:extLst>
        </xdr:cNvPr>
        <xdr:cNvSpPr/>
      </xdr:nvSpPr>
      <xdr:spPr>
        <a:xfrm>
          <a:off x="0" y="2828925"/>
          <a:ext cx="1647824" cy="266699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3</a:t>
          </a:r>
        </a:p>
      </xdr:txBody>
    </xdr:sp>
    <xdr:clientData/>
  </xdr:twoCellAnchor>
  <xdr:twoCellAnchor editAs="oneCell">
    <xdr:from>
      <xdr:col>0</xdr:col>
      <xdr:colOff>219076</xdr:colOff>
      <xdr:row>0</xdr:row>
      <xdr:rowOff>66678</xdr:rowOff>
    </xdr:from>
    <xdr:to>
      <xdr:col>0</xdr:col>
      <xdr:colOff>1095376</xdr:colOff>
      <xdr:row>0</xdr:row>
      <xdr:rowOff>352426</xdr:rowOff>
    </xdr:to>
    <xdr:pic>
      <xdr:nvPicPr>
        <xdr:cNvPr id="26" name="Picture 25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11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219076" y="66678"/>
          <a:ext cx="876300" cy="285748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</xdr:colOff>
      <xdr:row>1</xdr:row>
      <xdr:rowOff>9525</xdr:rowOff>
    </xdr:from>
    <xdr:to>
      <xdr:col>1</xdr:col>
      <xdr:colOff>9525</xdr:colOff>
      <xdr:row>2</xdr:row>
      <xdr:rowOff>19050</xdr:rowOff>
    </xdr:to>
    <xdr:sp macro="" textlink="">
      <xdr:nvSpPr>
        <xdr:cNvPr id="27" name="Rectangle 26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1100-00001B000000}"/>
            </a:ext>
          </a:extLst>
        </xdr:cNvPr>
        <xdr:cNvSpPr/>
      </xdr:nvSpPr>
      <xdr:spPr>
        <a:xfrm>
          <a:off x="1" y="419100"/>
          <a:ext cx="1647824" cy="25717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 US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0</xdr:colOff>
      <xdr:row>5</xdr:row>
      <xdr:rowOff>171450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1200-00000F000000}"/>
            </a:ext>
          </a:extLst>
        </xdr:cNvPr>
        <xdr:cNvSpPr/>
      </xdr:nvSpPr>
      <xdr:spPr>
        <a:xfrm>
          <a:off x="0" y="409575"/>
          <a:ext cx="1600200" cy="1200150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9524</xdr:rowOff>
    </xdr:from>
    <xdr:to>
      <xdr:col>1</xdr:col>
      <xdr:colOff>9524</xdr:colOff>
      <xdr:row>3</xdr:row>
      <xdr:rowOff>47625</xdr:rowOff>
    </xdr:to>
    <xdr:sp macro="" textlink="">
      <xdr:nvSpPr>
        <xdr:cNvPr id="16" name="Rectangle 1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200-000010000000}"/>
            </a:ext>
          </a:extLst>
        </xdr:cNvPr>
        <xdr:cNvSpPr/>
      </xdr:nvSpPr>
      <xdr:spPr>
        <a:xfrm>
          <a:off x="9525" y="666749"/>
          <a:ext cx="1600199" cy="266701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1</xdr:col>
      <xdr:colOff>9525</xdr:colOff>
      <xdr:row>4</xdr:row>
      <xdr:rowOff>66675</xdr:rowOff>
    </xdr:to>
    <xdr:sp macro="" textlink="">
      <xdr:nvSpPr>
        <xdr:cNvPr id="17" name="Rectangle 16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1200-000011000000}"/>
            </a:ext>
          </a:extLst>
        </xdr:cNvPr>
        <xdr:cNvSpPr/>
      </xdr:nvSpPr>
      <xdr:spPr>
        <a:xfrm>
          <a:off x="0" y="895350"/>
          <a:ext cx="1609725" cy="30480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28574</xdr:rowOff>
    </xdr:from>
    <xdr:to>
      <xdr:col>1</xdr:col>
      <xdr:colOff>9524</xdr:colOff>
      <xdr:row>4</xdr:row>
      <xdr:rowOff>266699</xdr:rowOff>
    </xdr:to>
    <xdr:sp macro="" textlink="">
      <xdr:nvSpPr>
        <xdr:cNvPr id="18" name="Rectangle 1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1200-000012000000}"/>
            </a:ext>
          </a:extLst>
        </xdr:cNvPr>
        <xdr:cNvSpPr/>
      </xdr:nvSpPr>
      <xdr:spPr>
        <a:xfrm>
          <a:off x="0" y="1162049"/>
          <a:ext cx="1609724" cy="2381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9525</xdr:colOff>
      <xdr:row>4</xdr:row>
      <xdr:rowOff>238125</xdr:rowOff>
    </xdr:from>
    <xdr:to>
      <xdr:col>1</xdr:col>
      <xdr:colOff>9525</xdr:colOff>
      <xdr:row>5</xdr:row>
      <xdr:rowOff>247650</xdr:rowOff>
    </xdr:to>
    <xdr:sp macro="" textlink="">
      <xdr:nvSpPr>
        <xdr:cNvPr id="19" name="Rectangle 18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1200-000013000000}"/>
            </a:ext>
          </a:extLst>
        </xdr:cNvPr>
        <xdr:cNvSpPr/>
      </xdr:nvSpPr>
      <xdr:spPr>
        <a:xfrm>
          <a:off x="9525" y="1371600"/>
          <a:ext cx="1600200" cy="3143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219075</xdr:rowOff>
    </xdr:from>
    <xdr:to>
      <xdr:col>1</xdr:col>
      <xdr:colOff>9524</xdr:colOff>
      <xdr:row>7</xdr:row>
      <xdr:rowOff>38100</xdr:rowOff>
    </xdr:to>
    <xdr:sp macro="" textlink="">
      <xdr:nvSpPr>
        <xdr:cNvPr id="20" name="Rectangle 19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1200-000014000000}"/>
            </a:ext>
          </a:extLst>
        </xdr:cNvPr>
        <xdr:cNvSpPr/>
      </xdr:nvSpPr>
      <xdr:spPr>
        <a:xfrm>
          <a:off x="0" y="1657350"/>
          <a:ext cx="1609724" cy="28575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US IPS</a:t>
          </a:r>
        </a:p>
      </xdr:txBody>
    </xdr:sp>
    <xdr:clientData/>
  </xdr:twoCellAnchor>
  <xdr:twoCellAnchor>
    <xdr:from>
      <xdr:col>0</xdr:col>
      <xdr:colOff>0</xdr:colOff>
      <xdr:row>7</xdr:row>
      <xdr:rowOff>0</xdr:rowOff>
    </xdr:from>
    <xdr:to>
      <xdr:col>1</xdr:col>
      <xdr:colOff>9524</xdr:colOff>
      <xdr:row>8</xdr:row>
      <xdr:rowOff>9524</xdr:rowOff>
    </xdr:to>
    <xdr:sp macro="" textlink="">
      <xdr:nvSpPr>
        <xdr:cNvPr id="21" name="Rectangle 20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1200-000015000000}"/>
            </a:ext>
          </a:extLst>
        </xdr:cNvPr>
        <xdr:cNvSpPr/>
      </xdr:nvSpPr>
      <xdr:spPr>
        <a:xfrm>
          <a:off x="0" y="1905000"/>
          <a:ext cx="160972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US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8</xdr:row>
      <xdr:rowOff>0</xdr:rowOff>
    </xdr:from>
    <xdr:to>
      <xdr:col>1</xdr:col>
      <xdr:colOff>9524</xdr:colOff>
      <xdr:row>9</xdr:row>
      <xdr:rowOff>9524</xdr:rowOff>
    </xdr:to>
    <xdr:sp macro="" textlink="">
      <xdr:nvSpPr>
        <xdr:cNvPr id="22" name="Rectangle 21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1200-000016000000}"/>
            </a:ext>
          </a:extLst>
        </xdr:cNvPr>
        <xdr:cNvSpPr/>
      </xdr:nvSpPr>
      <xdr:spPr>
        <a:xfrm>
          <a:off x="0" y="2133600"/>
          <a:ext cx="1609724" cy="247649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PJOK</a:t>
          </a: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1</xdr:col>
      <xdr:colOff>9524</xdr:colOff>
      <xdr:row>10</xdr:row>
      <xdr:rowOff>9524</xdr:rowOff>
    </xdr:to>
    <xdr:sp macro="" textlink="">
      <xdr:nvSpPr>
        <xdr:cNvPr id="23" name="Rectangle 22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1200-000017000000}"/>
            </a:ext>
          </a:extLst>
        </xdr:cNvPr>
        <xdr:cNvSpPr/>
      </xdr:nvSpPr>
      <xdr:spPr>
        <a:xfrm>
          <a:off x="0" y="2371725"/>
          <a:ext cx="160972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24" name="Rectangle 23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1200-000018000000}"/>
            </a:ext>
          </a:extLst>
        </xdr:cNvPr>
        <xdr:cNvSpPr/>
      </xdr:nvSpPr>
      <xdr:spPr>
        <a:xfrm>
          <a:off x="0" y="2600325"/>
          <a:ext cx="160972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2</a:t>
          </a:r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9524</xdr:colOff>
      <xdr:row>12</xdr:row>
      <xdr:rowOff>9524</xdr:rowOff>
    </xdr:to>
    <xdr:sp macro="" textlink="">
      <xdr:nvSpPr>
        <xdr:cNvPr id="25" name="Rectangle 24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1200-000019000000}"/>
            </a:ext>
          </a:extLst>
        </xdr:cNvPr>
        <xdr:cNvSpPr/>
      </xdr:nvSpPr>
      <xdr:spPr>
        <a:xfrm>
          <a:off x="0" y="2828925"/>
          <a:ext cx="1609724" cy="266699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3</a:t>
          </a:r>
        </a:p>
      </xdr:txBody>
    </xdr:sp>
    <xdr:clientData/>
  </xdr:twoCellAnchor>
  <xdr:twoCellAnchor editAs="oneCell">
    <xdr:from>
      <xdr:col>0</xdr:col>
      <xdr:colOff>219076</xdr:colOff>
      <xdr:row>0</xdr:row>
      <xdr:rowOff>66679</xdr:rowOff>
    </xdr:from>
    <xdr:to>
      <xdr:col>0</xdr:col>
      <xdr:colOff>1095376</xdr:colOff>
      <xdr:row>0</xdr:row>
      <xdr:rowOff>304801</xdr:rowOff>
    </xdr:to>
    <xdr:pic>
      <xdr:nvPicPr>
        <xdr:cNvPr id="26" name="Picture 25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12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219076" y="66679"/>
          <a:ext cx="876300" cy="23812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</xdr:colOff>
      <xdr:row>1</xdr:row>
      <xdr:rowOff>9525</xdr:rowOff>
    </xdr:from>
    <xdr:to>
      <xdr:col>1</xdr:col>
      <xdr:colOff>9525</xdr:colOff>
      <xdr:row>2</xdr:row>
      <xdr:rowOff>19050</xdr:rowOff>
    </xdr:to>
    <xdr:sp macro="" textlink="">
      <xdr:nvSpPr>
        <xdr:cNvPr id="27" name="Rectangle 26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1200-00001B000000}"/>
            </a:ext>
          </a:extLst>
        </xdr:cNvPr>
        <xdr:cNvSpPr/>
      </xdr:nvSpPr>
      <xdr:spPr>
        <a:xfrm>
          <a:off x="1" y="419100"/>
          <a:ext cx="1609724" cy="25717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 US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0</xdr:colOff>
      <xdr:row>5</xdr:row>
      <xdr:rowOff>171450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SpPr/>
      </xdr:nvSpPr>
      <xdr:spPr>
        <a:xfrm>
          <a:off x="0" y="409575"/>
          <a:ext cx="1257300" cy="1200150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9524</xdr:rowOff>
    </xdr:from>
    <xdr:to>
      <xdr:col>1</xdr:col>
      <xdr:colOff>9524</xdr:colOff>
      <xdr:row>3</xdr:row>
      <xdr:rowOff>47625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SpPr/>
      </xdr:nvSpPr>
      <xdr:spPr>
        <a:xfrm>
          <a:off x="9525" y="666749"/>
          <a:ext cx="1257299" cy="266701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1</xdr:col>
      <xdr:colOff>9525</xdr:colOff>
      <xdr:row>4</xdr:row>
      <xdr:rowOff>66675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SpPr/>
      </xdr:nvSpPr>
      <xdr:spPr>
        <a:xfrm>
          <a:off x="0" y="895350"/>
          <a:ext cx="1266825" cy="30480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28574</xdr:rowOff>
    </xdr:from>
    <xdr:to>
      <xdr:col>1</xdr:col>
      <xdr:colOff>9524</xdr:colOff>
      <xdr:row>4</xdr:row>
      <xdr:rowOff>266699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1300-000005000000}"/>
            </a:ext>
          </a:extLst>
        </xdr:cNvPr>
        <xdr:cNvSpPr/>
      </xdr:nvSpPr>
      <xdr:spPr>
        <a:xfrm>
          <a:off x="0" y="1162049"/>
          <a:ext cx="1266824" cy="2381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9525</xdr:colOff>
      <xdr:row>4</xdr:row>
      <xdr:rowOff>238125</xdr:rowOff>
    </xdr:from>
    <xdr:to>
      <xdr:col>1</xdr:col>
      <xdr:colOff>9525</xdr:colOff>
      <xdr:row>5</xdr:row>
      <xdr:rowOff>247650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1300-000006000000}"/>
            </a:ext>
          </a:extLst>
        </xdr:cNvPr>
        <xdr:cNvSpPr/>
      </xdr:nvSpPr>
      <xdr:spPr>
        <a:xfrm>
          <a:off x="9525" y="1371600"/>
          <a:ext cx="1257300" cy="3143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219075</xdr:rowOff>
    </xdr:from>
    <xdr:to>
      <xdr:col>1</xdr:col>
      <xdr:colOff>9524</xdr:colOff>
      <xdr:row>7</xdr:row>
      <xdr:rowOff>38100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1300-000007000000}"/>
            </a:ext>
          </a:extLst>
        </xdr:cNvPr>
        <xdr:cNvSpPr/>
      </xdr:nvSpPr>
      <xdr:spPr>
        <a:xfrm>
          <a:off x="0" y="1657350"/>
          <a:ext cx="1266824" cy="28575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US IPS</a:t>
          </a:r>
        </a:p>
      </xdr:txBody>
    </xdr:sp>
    <xdr:clientData/>
  </xdr:twoCellAnchor>
  <xdr:twoCellAnchor>
    <xdr:from>
      <xdr:col>0</xdr:col>
      <xdr:colOff>0</xdr:colOff>
      <xdr:row>7</xdr:row>
      <xdr:rowOff>0</xdr:rowOff>
    </xdr:from>
    <xdr:to>
      <xdr:col>1</xdr:col>
      <xdr:colOff>9524</xdr:colOff>
      <xdr:row>8</xdr:row>
      <xdr:rowOff>9524</xdr:rowOff>
    </xdr:to>
    <xdr:sp macro="" textlink="">
      <xdr:nvSpPr>
        <xdr:cNvPr id="8" name="Rectangle 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1300-000008000000}"/>
            </a:ext>
          </a:extLst>
        </xdr:cNvPr>
        <xdr:cNvSpPr/>
      </xdr:nvSpPr>
      <xdr:spPr>
        <a:xfrm>
          <a:off x="0" y="1905000"/>
          <a:ext cx="126682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US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8</xdr:row>
      <xdr:rowOff>0</xdr:rowOff>
    </xdr:from>
    <xdr:to>
      <xdr:col>1</xdr:col>
      <xdr:colOff>9524</xdr:colOff>
      <xdr:row>9</xdr:row>
      <xdr:rowOff>9524</xdr:rowOff>
    </xdr:to>
    <xdr:sp macro="" textlink="">
      <xdr:nvSpPr>
        <xdr:cNvPr id="9" name="Rectangle 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1300-000009000000}"/>
            </a:ext>
          </a:extLst>
        </xdr:cNvPr>
        <xdr:cNvSpPr/>
      </xdr:nvSpPr>
      <xdr:spPr>
        <a:xfrm>
          <a:off x="0" y="2133600"/>
          <a:ext cx="1266824" cy="247649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PJOK</a:t>
          </a: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1</xdr:col>
      <xdr:colOff>9524</xdr:colOff>
      <xdr:row>10</xdr:row>
      <xdr:rowOff>9524</xdr:rowOff>
    </xdr:to>
    <xdr:sp macro="" textlink="">
      <xdr:nvSpPr>
        <xdr:cNvPr id="10" name="Rectangle 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1300-00000A000000}"/>
            </a:ext>
          </a:extLst>
        </xdr:cNvPr>
        <xdr:cNvSpPr/>
      </xdr:nvSpPr>
      <xdr:spPr>
        <a:xfrm>
          <a:off x="0" y="2371725"/>
          <a:ext cx="126682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11" name="Rectangle 1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1300-00000B000000}"/>
            </a:ext>
          </a:extLst>
        </xdr:cNvPr>
        <xdr:cNvSpPr/>
      </xdr:nvSpPr>
      <xdr:spPr>
        <a:xfrm>
          <a:off x="0" y="2600325"/>
          <a:ext cx="126682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2</a:t>
          </a:r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9524</xdr:colOff>
      <xdr:row>12</xdr:row>
      <xdr:rowOff>9524</xdr:rowOff>
    </xdr:to>
    <xdr:sp macro="" textlink="">
      <xdr:nvSpPr>
        <xdr:cNvPr id="12" name="Rectangle 1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1300-00000C000000}"/>
            </a:ext>
          </a:extLst>
        </xdr:cNvPr>
        <xdr:cNvSpPr/>
      </xdr:nvSpPr>
      <xdr:spPr>
        <a:xfrm>
          <a:off x="0" y="2828925"/>
          <a:ext cx="1266824" cy="266699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3</a:t>
          </a:r>
        </a:p>
      </xdr:txBody>
    </xdr:sp>
    <xdr:clientData/>
  </xdr:twoCellAnchor>
  <xdr:twoCellAnchor editAs="oneCell">
    <xdr:from>
      <xdr:col>0</xdr:col>
      <xdr:colOff>219076</xdr:colOff>
      <xdr:row>0</xdr:row>
      <xdr:rowOff>66679</xdr:rowOff>
    </xdr:from>
    <xdr:to>
      <xdr:col>0</xdr:col>
      <xdr:colOff>942975</xdr:colOff>
      <xdr:row>0</xdr:row>
      <xdr:rowOff>323850</xdr:rowOff>
    </xdr:to>
    <xdr:pic>
      <xdr:nvPicPr>
        <xdr:cNvPr id="13" name="Picture 12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13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219076" y="66679"/>
          <a:ext cx="723899" cy="257171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</xdr:colOff>
      <xdr:row>1</xdr:row>
      <xdr:rowOff>9525</xdr:rowOff>
    </xdr:from>
    <xdr:to>
      <xdr:col>1</xdr:col>
      <xdr:colOff>9525</xdr:colOff>
      <xdr:row>2</xdr:row>
      <xdr:rowOff>19050</xdr:rowOff>
    </xdr:to>
    <xdr:sp macro="" textlink="">
      <xdr:nvSpPr>
        <xdr:cNvPr id="14" name="Rectangle 1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1300-00000E000000}"/>
            </a:ext>
          </a:extLst>
        </xdr:cNvPr>
        <xdr:cNvSpPr/>
      </xdr:nvSpPr>
      <xdr:spPr>
        <a:xfrm>
          <a:off x="1" y="419100"/>
          <a:ext cx="1266824" cy="25717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 US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0</xdr:colOff>
      <xdr:row>5</xdr:row>
      <xdr:rowOff>171450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SpPr/>
      </xdr:nvSpPr>
      <xdr:spPr>
        <a:xfrm>
          <a:off x="0" y="409575"/>
          <a:ext cx="1524000" cy="1200150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9524</xdr:rowOff>
    </xdr:from>
    <xdr:to>
      <xdr:col>1</xdr:col>
      <xdr:colOff>9524</xdr:colOff>
      <xdr:row>3</xdr:row>
      <xdr:rowOff>47625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SpPr/>
      </xdr:nvSpPr>
      <xdr:spPr>
        <a:xfrm>
          <a:off x="9525" y="666749"/>
          <a:ext cx="1523999" cy="266701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1</xdr:col>
      <xdr:colOff>9525</xdr:colOff>
      <xdr:row>4</xdr:row>
      <xdr:rowOff>66675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/>
      </xdr:nvSpPr>
      <xdr:spPr>
        <a:xfrm>
          <a:off x="0" y="895350"/>
          <a:ext cx="1533525" cy="30480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28574</xdr:rowOff>
    </xdr:from>
    <xdr:to>
      <xdr:col>1</xdr:col>
      <xdr:colOff>9524</xdr:colOff>
      <xdr:row>4</xdr:row>
      <xdr:rowOff>266699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SpPr/>
      </xdr:nvSpPr>
      <xdr:spPr>
        <a:xfrm>
          <a:off x="0" y="1162049"/>
          <a:ext cx="1533524" cy="2381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9525</xdr:colOff>
      <xdr:row>4</xdr:row>
      <xdr:rowOff>238125</xdr:rowOff>
    </xdr:from>
    <xdr:to>
      <xdr:col>1</xdr:col>
      <xdr:colOff>9525</xdr:colOff>
      <xdr:row>5</xdr:row>
      <xdr:rowOff>247650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/>
      </xdr:nvSpPr>
      <xdr:spPr>
        <a:xfrm>
          <a:off x="9525" y="1371600"/>
          <a:ext cx="1524000" cy="3143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219075</xdr:rowOff>
    </xdr:from>
    <xdr:to>
      <xdr:col>1</xdr:col>
      <xdr:colOff>9524</xdr:colOff>
      <xdr:row>7</xdr:row>
      <xdr:rowOff>38100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1400-000007000000}"/>
            </a:ext>
          </a:extLst>
        </xdr:cNvPr>
        <xdr:cNvSpPr/>
      </xdr:nvSpPr>
      <xdr:spPr>
        <a:xfrm>
          <a:off x="0" y="1657350"/>
          <a:ext cx="1533524" cy="28575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US IPS</a:t>
          </a:r>
        </a:p>
      </xdr:txBody>
    </xdr:sp>
    <xdr:clientData/>
  </xdr:twoCellAnchor>
  <xdr:twoCellAnchor>
    <xdr:from>
      <xdr:col>0</xdr:col>
      <xdr:colOff>0</xdr:colOff>
      <xdr:row>7</xdr:row>
      <xdr:rowOff>0</xdr:rowOff>
    </xdr:from>
    <xdr:to>
      <xdr:col>1</xdr:col>
      <xdr:colOff>9524</xdr:colOff>
      <xdr:row>8</xdr:row>
      <xdr:rowOff>9524</xdr:rowOff>
    </xdr:to>
    <xdr:sp macro="" textlink="">
      <xdr:nvSpPr>
        <xdr:cNvPr id="8" name="Rectangle 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1400-000008000000}"/>
            </a:ext>
          </a:extLst>
        </xdr:cNvPr>
        <xdr:cNvSpPr/>
      </xdr:nvSpPr>
      <xdr:spPr>
        <a:xfrm>
          <a:off x="0" y="1905000"/>
          <a:ext cx="153352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US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8</xdr:row>
      <xdr:rowOff>0</xdr:rowOff>
    </xdr:from>
    <xdr:to>
      <xdr:col>1</xdr:col>
      <xdr:colOff>9524</xdr:colOff>
      <xdr:row>9</xdr:row>
      <xdr:rowOff>9524</xdr:rowOff>
    </xdr:to>
    <xdr:sp macro="" textlink="">
      <xdr:nvSpPr>
        <xdr:cNvPr id="9" name="Rectangle 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1400-000009000000}"/>
            </a:ext>
          </a:extLst>
        </xdr:cNvPr>
        <xdr:cNvSpPr/>
      </xdr:nvSpPr>
      <xdr:spPr>
        <a:xfrm>
          <a:off x="0" y="2133600"/>
          <a:ext cx="1533524" cy="247649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PJOK</a:t>
          </a: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1</xdr:col>
      <xdr:colOff>9524</xdr:colOff>
      <xdr:row>10</xdr:row>
      <xdr:rowOff>9524</xdr:rowOff>
    </xdr:to>
    <xdr:sp macro="" textlink="">
      <xdr:nvSpPr>
        <xdr:cNvPr id="10" name="Rectangle 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1400-00000A000000}"/>
            </a:ext>
          </a:extLst>
        </xdr:cNvPr>
        <xdr:cNvSpPr/>
      </xdr:nvSpPr>
      <xdr:spPr>
        <a:xfrm>
          <a:off x="0" y="2371725"/>
          <a:ext cx="153352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11" name="Rectangle 1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1400-00000B000000}"/>
            </a:ext>
          </a:extLst>
        </xdr:cNvPr>
        <xdr:cNvSpPr/>
      </xdr:nvSpPr>
      <xdr:spPr>
        <a:xfrm>
          <a:off x="0" y="2600325"/>
          <a:ext cx="153352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2</a:t>
          </a:r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9524</xdr:colOff>
      <xdr:row>12</xdr:row>
      <xdr:rowOff>9524</xdr:rowOff>
    </xdr:to>
    <xdr:sp macro="" textlink="">
      <xdr:nvSpPr>
        <xdr:cNvPr id="12" name="Rectangle 1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1400-00000C000000}"/>
            </a:ext>
          </a:extLst>
        </xdr:cNvPr>
        <xdr:cNvSpPr/>
      </xdr:nvSpPr>
      <xdr:spPr>
        <a:xfrm>
          <a:off x="0" y="2828925"/>
          <a:ext cx="1533524" cy="266699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3</a:t>
          </a:r>
        </a:p>
      </xdr:txBody>
    </xdr:sp>
    <xdr:clientData/>
  </xdr:twoCellAnchor>
  <xdr:twoCellAnchor editAs="oneCell">
    <xdr:from>
      <xdr:col>0</xdr:col>
      <xdr:colOff>219076</xdr:colOff>
      <xdr:row>0</xdr:row>
      <xdr:rowOff>66679</xdr:rowOff>
    </xdr:from>
    <xdr:to>
      <xdr:col>0</xdr:col>
      <xdr:colOff>942975</xdr:colOff>
      <xdr:row>0</xdr:row>
      <xdr:rowOff>352425</xdr:rowOff>
    </xdr:to>
    <xdr:pic>
      <xdr:nvPicPr>
        <xdr:cNvPr id="13" name="Picture 12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1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219076" y="66679"/>
          <a:ext cx="723899" cy="285746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</xdr:colOff>
      <xdr:row>1</xdr:row>
      <xdr:rowOff>9525</xdr:rowOff>
    </xdr:from>
    <xdr:to>
      <xdr:col>1</xdr:col>
      <xdr:colOff>9525</xdr:colOff>
      <xdr:row>2</xdr:row>
      <xdr:rowOff>19050</xdr:rowOff>
    </xdr:to>
    <xdr:sp macro="" textlink="">
      <xdr:nvSpPr>
        <xdr:cNvPr id="14" name="Rectangle 1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1400-00000E000000}"/>
            </a:ext>
          </a:extLst>
        </xdr:cNvPr>
        <xdr:cNvSpPr/>
      </xdr:nvSpPr>
      <xdr:spPr>
        <a:xfrm>
          <a:off x="1" y="419100"/>
          <a:ext cx="1533524" cy="25717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 US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0</xdr:colOff>
      <xdr:row>5</xdr:row>
      <xdr:rowOff>171450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SpPr/>
      </xdr:nvSpPr>
      <xdr:spPr>
        <a:xfrm>
          <a:off x="0" y="409575"/>
          <a:ext cx="1514475" cy="1200150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9524</xdr:rowOff>
    </xdr:from>
    <xdr:to>
      <xdr:col>1</xdr:col>
      <xdr:colOff>9524</xdr:colOff>
      <xdr:row>3</xdr:row>
      <xdr:rowOff>47625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SpPr/>
      </xdr:nvSpPr>
      <xdr:spPr>
        <a:xfrm>
          <a:off x="9525" y="666749"/>
          <a:ext cx="1514474" cy="266701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1</xdr:col>
      <xdr:colOff>9525</xdr:colOff>
      <xdr:row>4</xdr:row>
      <xdr:rowOff>66675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1500-000004000000}"/>
            </a:ext>
          </a:extLst>
        </xdr:cNvPr>
        <xdr:cNvSpPr/>
      </xdr:nvSpPr>
      <xdr:spPr>
        <a:xfrm>
          <a:off x="0" y="895350"/>
          <a:ext cx="1524000" cy="30480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28574</xdr:rowOff>
    </xdr:from>
    <xdr:to>
      <xdr:col>1</xdr:col>
      <xdr:colOff>9524</xdr:colOff>
      <xdr:row>4</xdr:row>
      <xdr:rowOff>266699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1500-000005000000}"/>
            </a:ext>
          </a:extLst>
        </xdr:cNvPr>
        <xdr:cNvSpPr/>
      </xdr:nvSpPr>
      <xdr:spPr>
        <a:xfrm>
          <a:off x="0" y="1162049"/>
          <a:ext cx="1523999" cy="2381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9525</xdr:colOff>
      <xdr:row>4</xdr:row>
      <xdr:rowOff>238125</xdr:rowOff>
    </xdr:from>
    <xdr:to>
      <xdr:col>1</xdr:col>
      <xdr:colOff>9525</xdr:colOff>
      <xdr:row>5</xdr:row>
      <xdr:rowOff>247650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1500-000006000000}"/>
            </a:ext>
          </a:extLst>
        </xdr:cNvPr>
        <xdr:cNvSpPr/>
      </xdr:nvSpPr>
      <xdr:spPr>
        <a:xfrm>
          <a:off x="9525" y="1371600"/>
          <a:ext cx="1514475" cy="3143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219075</xdr:rowOff>
    </xdr:from>
    <xdr:to>
      <xdr:col>1</xdr:col>
      <xdr:colOff>9524</xdr:colOff>
      <xdr:row>7</xdr:row>
      <xdr:rowOff>38100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1500-000007000000}"/>
            </a:ext>
          </a:extLst>
        </xdr:cNvPr>
        <xdr:cNvSpPr/>
      </xdr:nvSpPr>
      <xdr:spPr>
        <a:xfrm>
          <a:off x="0" y="1657350"/>
          <a:ext cx="1523999" cy="28575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US IPS</a:t>
          </a:r>
        </a:p>
      </xdr:txBody>
    </xdr:sp>
    <xdr:clientData/>
  </xdr:twoCellAnchor>
  <xdr:twoCellAnchor>
    <xdr:from>
      <xdr:col>0</xdr:col>
      <xdr:colOff>0</xdr:colOff>
      <xdr:row>7</xdr:row>
      <xdr:rowOff>0</xdr:rowOff>
    </xdr:from>
    <xdr:to>
      <xdr:col>1</xdr:col>
      <xdr:colOff>9524</xdr:colOff>
      <xdr:row>8</xdr:row>
      <xdr:rowOff>9524</xdr:rowOff>
    </xdr:to>
    <xdr:sp macro="" textlink="">
      <xdr:nvSpPr>
        <xdr:cNvPr id="8" name="Rectangle 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1500-000008000000}"/>
            </a:ext>
          </a:extLst>
        </xdr:cNvPr>
        <xdr:cNvSpPr/>
      </xdr:nvSpPr>
      <xdr:spPr>
        <a:xfrm>
          <a:off x="0" y="1905000"/>
          <a:ext cx="1523999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US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8</xdr:row>
      <xdr:rowOff>0</xdr:rowOff>
    </xdr:from>
    <xdr:to>
      <xdr:col>1</xdr:col>
      <xdr:colOff>9524</xdr:colOff>
      <xdr:row>9</xdr:row>
      <xdr:rowOff>9524</xdr:rowOff>
    </xdr:to>
    <xdr:sp macro="" textlink="">
      <xdr:nvSpPr>
        <xdr:cNvPr id="9" name="Rectangle 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1500-000009000000}"/>
            </a:ext>
          </a:extLst>
        </xdr:cNvPr>
        <xdr:cNvSpPr/>
      </xdr:nvSpPr>
      <xdr:spPr>
        <a:xfrm>
          <a:off x="0" y="2133600"/>
          <a:ext cx="1523999" cy="247649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PJOK</a:t>
          </a: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1</xdr:col>
      <xdr:colOff>9524</xdr:colOff>
      <xdr:row>10</xdr:row>
      <xdr:rowOff>9524</xdr:rowOff>
    </xdr:to>
    <xdr:sp macro="" textlink="">
      <xdr:nvSpPr>
        <xdr:cNvPr id="10" name="Rectangle 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1500-00000A000000}"/>
            </a:ext>
          </a:extLst>
        </xdr:cNvPr>
        <xdr:cNvSpPr/>
      </xdr:nvSpPr>
      <xdr:spPr>
        <a:xfrm>
          <a:off x="0" y="2371725"/>
          <a:ext cx="1523999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11" name="Rectangle 1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1500-00000B000000}"/>
            </a:ext>
          </a:extLst>
        </xdr:cNvPr>
        <xdr:cNvSpPr/>
      </xdr:nvSpPr>
      <xdr:spPr>
        <a:xfrm>
          <a:off x="0" y="2600325"/>
          <a:ext cx="1523999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2</a:t>
          </a:r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9524</xdr:colOff>
      <xdr:row>12</xdr:row>
      <xdr:rowOff>9524</xdr:rowOff>
    </xdr:to>
    <xdr:sp macro="" textlink="">
      <xdr:nvSpPr>
        <xdr:cNvPr id="12" name="Rectangle 1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1500-00000C000000}"/>
            </a:ext>
          </a:extLst>
        </xdr:cNvPr>
        <xdr:cNvSpPr/>
      </xdr:nvSpPr>
      <xdr:spPr>
        <a:xfrm>
          <a:off x="0" y="2828925"/>
          <a:ext cx="1523999" cy="266699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3</a:t>
          </a:r>
        </a:p>
      </xdr:txBody>
    </xdr:sp>
    <xdr:clientData/>
  </xdr:twoCellAnchor>
  <xdr:twoCellAnchor editAs="oneCell">
    <xdr:from>
      <xdr:col>0</xdr:col>
      <xdr:colOff>219076</xdr:colOff>
      <xdr:row>0</xdr:row>
      <xdr:rowOff>66679</xdr:rowOff>
    </xdr:from>
    <xdr:to>
      <xdr:col>0</xdr:col>
      <xdr:colOff>942975</xdr:colOff>
      <xdr:row>0</xdr:row>
      <xdr:rowOff>323850</xdr:rowOff>
    </xdr:to>
    <xdr:pic>
      <xdr:nvPicPr>
        <xdr:cNvPr id="13" name="Picture 12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15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219076" y="66679"/>
          <a:ext cx="723899" cy="257171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</xdr:colOff>
      <xdr:row>1</xdr:row>
      <xdr:rowOff>9525</xdr:rowOff>
    </xdr:from>
    <xdr:to>
      <xdr:col>1</xdr:col>
      <xdr:colOff>9525</xdr:colOff>
      <xdr:row>2</xdr:row>
      <xdr:rowOff>19050</xdr:rowOff>
    </xdr:to>
    <xdr:sp macro="" textlink="">
      <xdr:nvSpPr>
        <xdr:cNvPr id="14" name="Rectangle 1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1500-00000E000000}"/>
            </a:ext>
          </a:extLst>
        </xdr:cNvPr>
        <xdr:cNvSpPr/>
      </xdr:nvSpPr>
      <xdr:spPr>
        <a:xfrm>
          <a:off x="1" y="419100"/>
          <a:ext cx="1523999" cy="25717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 US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0</xdr:colOff>
      <xdr:row>5</xdr:row>
      <xdr:rowOff>171450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SpPr/>
      </xdr:nvSpPr>
      <xdr:spPr>
        <a:xfrm>
          <a:off x="0" y="409575"/>
          <a:ext cx="1333500" cy="1200150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9524</xdr:rowOff>
    </xdr:from>
    <xdr:to>
      <xdr:col>1</xdr:col>
      <xdr:colOff>9524</xdr:colOff>
      <xdr:row>3</xdr:row>
      <xdr:rowOff>47625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SpPr/>
      </xdr:nvSpPr>
      <xdr:spPr>
        <a:xfrm>
          <a:off x="9525" y="666749"/>
          <a:ext cx="1333499" cy="266701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1</xdr:col>
      <xdr:colOff>9525</xdr:colOff>
      <xdr:row>4</xdr:row>
      <xdr:rowOff>66675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1600-000004000000}"/>
            </a:ext>
          </a:extLst>
        </xdr:cNvPr>
        <xdr:cNvSpPr/>
      </xdr:nvSpPr>
      <xdr:spPr>
        <a:xfrm>
          <a:off x="0" y="895350"/>
          <a:ext cx="1343025" cy="30480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28574</xdr:rowOff>
    </xdr:from>
    <xdr:to>
      <xdr:col>1</xdr:col>
      <xdr:colOff>9524</xdr:colOff>
      <xdr:row>4</xdr:row>
      <xdr:rowOff>266699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1600-000005000000}"/>
            </a:ext>
          </a:extLst>
        </xdr:cNvPr>
        <xdr:cNvSpPr/>
      </xdr:nvSpPr>
      <xdr:spPr>
        <a:xfrm>
          <a:off x="0" y="1162049"/>
          <a:ext cx="1343024" cy="2381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9525</xdr:colOff>
      <xdr:row>4</xdr:row>
      <xdr:rowOff>238125</xdr:rowOff>
    </xdr:from>
    <xdr:to>
      <xdr:col>1</xdr:col>
      <xdr:colOff>9525</xdr:colOff>
      <xdr:row>5</xdr:row>
      <xdr:rowOff>247650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1600-000006000000}"/>
            </a:ext>
          </a:extLst>
        </xdr:cNvPr>
        <xdr:cNvSpPr/>
      </xdr:nvSpPr>
      <xdr:spPr>
        <a:xfrm>
          <a:off x="9525" y="1371600"/>
          <a:ext cx="1333500" cy="3143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219075</xdr:rowOff>
    </xdr:from>
    <xdr:to>
      <xdr:col>1</xdr:col>
      <xdr:colOff>9524</xdr:colOff>
      <xdr:row>7</xdr:row>
      <xdr:rowOff>38100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1600-000007000000}"/>
            </a:ext>
          </a:extLst>
        </xdr:cNvPr>
        <xdr:cNvSpPr/>
      </xdr:nvSpPr>
      <xdr:spPr>
        <a:xfrm>
          <a:off x="0" y="1657350"/>
          <a:ext cx="1343024" cy="28575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US IPS</a:t>
          </a:r>
        </a:p>
      </xdr:txBody>
    </xdr:sp>
    <xdr:clientData/>
  </xdr:twoCellAnchor>
  <xdr:twoCellAnchor>
    <xdr:from>
      <xdr:col>0</xdr:col>
      <xdr:colOff>0</xdr:colOff>
      <xdr:row>7</xdr:row>
      <xdr:rowOff>0</xdr:rowOff>
    </xdr:from>
    <xdr:to>
      <xdr:col>1</xdr:col>
      <xdr:colOff>9524</xdr:colOff>
      <xdr:row>8</xdr:row>
      <xdr:rowOff>9524</xdr:rowOff>
    </xdr:to>
    <xdr:sp macro="" textlink="">
      <xdr:nvSpPr>
        <xdr:cNvPr id="8" name="Rectangle 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1600-000008000000}"/>
            </a:ext>
          </a:extLst>
        </xdr:cNvPr>
        <xdr:cNvSpPr/>
      </xdr:nvSpPr>
      <xdr:spPr>
        <a:xfrm>
          <a:off x="0" y="1905000"/>
          <a:ext cx="134302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US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8</xdr:row>
      <xdr:rowOff>0</xdr:rowOff>
    </xdr:from>
    <xdr:to>
      <xdr:col>1</xdr:col>
      <xdr:colOff>9524</xdr:colOff>
      <xdr:row>9</xdr:row>
      <xdr:rowOff>9524</xdr:rowOff>
    </xdr:to>
    <xdr:sp macro="" textlink="">
      <xdr:nvSpPr>
        <xdr:cNvPr id="9" name="Rectangle 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1600-000009000000}"/>
            </a:ext>
          </a:extLst>
        </xdr:cNvPr>
        <xdr:cNvSpPr/>
      </xdr:nvSpPr>
      <xdr:spPr>
        <a:xfrm>
          <a:off x="0" y="2133600"/>
          <a:ext cx="1343024" cy="247649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PJOK</a:t>
          </a: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1</xdr:col>
      <xdr:colOff>9524</xdr:colOff>
      <xdr:row>10</xdr:row>
      <xdr:rowOff>9524</xdr:rowOff>
    </xdr:to>
    <xdr:sp macro="" textlink="">
      <xdr:nvSpPr>
        <xdr:cNvPr id="10" name="Rectangle 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1600-00000A000000}"/>
            </a:ext>
          </a:extLst>
        </xdr:cNvPr>
        <xdr:cNvSpPr/>
      </xdr:nvSpPr>
      <xdr:spPr>
        <a:xfrm>
          <a:off x="0" y="2371725"/>
          <a:ext cx="134302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11" name="Rectangle 1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1600-00000B000000}"/>
            </a:ext>
          </a:extLst>
        </xdr:cNvPr>
        <xdr:cNvSpPr/>
      </xdr:nvSpPr>
      <xdr:spPr>
        <a:xfrm>
          <a:off x="0" y="2600325"/>
          <a:ext cx="134302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2</a:t>
          </a:r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9524</xdr:colOff>
      <xdr:row>12</xdr:row>
      <xdr:rowOff>9524</xdr:rowOff>
    </xdr:to>
    <xdr:sp macro="" textlink="">
      <xdr:nvSpPr>
        <xdr:cNvPr id="12" name="Rectangle 1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1600-00000C000000}"/>
            </a:ext>
          </a:extLst>
        </xdr:cNvPr>
        <xdr:cNvSpPr/>
      </xdr:nvSpPr>
      <xdr:spPr>
        <a:xfrm>
          <a:off x="0" y="2828925"/>
          <a:ext cx="1343024" cy="266699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3</a:t>
          </a:r>
        </a:p>
      </xdr:txBody>
    </xdr:sp>
    <xdr:clientData/>
  </xdr:twoCellAnchor>
  <xdr:twoCellAnchor editAs="oneCell">
    <xdr:from>
      <xdr:col>0</xdr:col>
      <xdr:colOff>219076</xdr:colOff>
      <xdr:row>0</xdr:row>
      <xdr:rowOff>66679</xdr:rowOff>
    </xdr:from>
    <xdr:to>
      <xdr:col>0</xdr:col>
      <xdr:colOff>942975</xdr:colOff>
      <xdr:row>0</xdr:row>
      <xdr:rowOff>323850</xdr:rowOff>
    </xdr:to>
    <xdr:pic>
      <xdr:nvPicPr>
        <xdr:cNvPr id="13" name="Picture 12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16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219076" y="66679"/>
          <a:ext cx="723899" cy="257171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</xdr:colOff>
      <xdr:row>1</xdr:row>
      <xdr:rowOff>9525</xdr:rowOff>
    </xdr:from>
    <xdr:to>
      <xdr:col>1</xdr:col>
      <xdr:colOff>9525</xdr:colOff>
      <xdr:row>2</xdr:row>
      <xdr:rowOff>19050</xdr:rowOff>
    </xdr:to>
    <xdr:sp macro="" textlink="">
      <xdr:nvSpPr>
        <xdr:cNvPr id="14" name="Rectangle 1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1600-00000E000000}"/>
            </a:ext>
          </a:extLst>
        </xdr:cNvPr>
        <xdr:cNvSpPr/>
      </xdr:nvSpPr>
      <xdr:spPr>
        <a:xfrm>
          <a:off x="1" y="419100"/>
          <a:ext cx="1343024" cy="25717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 US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0</xdr:colOff>
      <xdr:row>5</xdr:row>
      <xdr:rowOff>171450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SpPr/>
      </xdr:nvSpPr>
      <xdr:spPr>
        <a:xfrm>
          <a:off x="0" y="409575"/>
          <a:ext cx="1371600" cy="1200150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9524</xdr:rowOff>
    </xdr:from>
    <xdr:to>
      <xdr:col>1</xdr:col>
      <xdr:colOff>9524</xdr:colOff>
      <xdr:row>3</xdr:row>
      <xdr:rowOff>47625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SpPr/>
      </xdr:nvSpPr>
      <xdr:spPr>
        <a:xfrm>
          <a:off x="9525" y="666749"/>
          <a:ext cx="1371599" cy="266701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1</xdr:col>
      <xdr:colOff>9525</xdr:colOff>
      <xdr:row>4</xdr:row>
      <xdr:rowOff>66675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1700-000004000000}"/>
            </a:ext>
          </a:extLst>
        </xdr:cNvPr>
        <xdr:cNvSpPr/>
      </xdr:nvSpPr>
      <xdr:spPr>
        <a:xfrm>
          <a:off x="0" y="895350"/>
          <a:ext cx="1381125" cy="30480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28574</xdr:rowOff>
    </xdr:from>
    <xdr:to>
      <xdr:col>1</xdr:col>
      <xdr:colOff>9524</xdr:colOff>
      <xdr:row>4</xdr:row>
      <xdr:rowOff>266699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1700-000005000000}"/>
            </a:ext>
          </a:extLst>
        </xdr:cNvPr>
        <xdr:cNvSpPr/>
      </xdr:nvSpPr>
      <xdr:spPr>
        <a:xfrm>
          <a:off x="0" y="1162049"/>
          <a:ext cx="1381124" cy="2381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9525</xdr:colOff>
      <xdr:row>4</xdr:row>
      <xdr:rowOff>238125</xdr:rowOff>
    </xdr:from>
    <xdr:to>
      <xdr:col>1</xdr:col>
      <xdr:colOff>9525</xdr:colOff>
      <xdr:row>5</xdr:row>
      <xdr:rowOff>247650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1700-000006000000}"/>
            </a:ext>
          </a:extLst>
        </xdr:cNvPr>
        <xdr:cNvSpPr/>
      </xdr:nvSpPr>
      <xdr:spPr>
        <a:xfrm>
          <a:off x="9525" y="1371600"/>
          <a:ext cx="1371600" cy="3143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219075</xdr:rowOff>
    </xdr:from>
    <xdr:to>
      <xdr:col>1</xdr:col>
      <xdr:colOff>9524</xdr:colOff>
      <xdr:row>7</xdr:row>
      <xdr:rowOff>38100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1700-000007000000}"/>
            </a:ext>
          </a:extLst>
        </xdr:cNvPr>
        <xdr:cNvSpPr/>
      </xdr:nvSpPr>
      <xdr:spPr>
        <a:xfrm>
          <a:off x="0" y="1657350"/>
          <a:ext cx="1381124" cy="28575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US IPS</a:t>
          </a:r>
        </a:p>
      </xdr:txBody>
    </xdr:sp>
    <xdr:clientData/>
  </xdr:twoCellAnchor>
  <xdr:twoCellAnchor>
    <xdr:from>
      <xdr:col>0</xdr:col>
      <xdr:colOff>0</xdr:colOff>
      <xdr:row>7</xdr:row>
      <xdr:rowOff>0</xdr:rowOff>
    </xdr:from>
    <xdr:to>
      <xdr:col>1</xdr:col>
      <xdr:colOff>9524</xdr:colOff>
      <xdr:row>8</xdr:row>
      <xdr:rowOff>9524</xdr:rowOff>
    </xdr:to>
    <xdr:sp macro="" textlink="">
      <xdr:nvSpPr>
        <xdr:cNvPr id="8" name="Rectangle 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1700-000008000000}"/>
            </a:ext>
          </a:extLst>
        </xdr:cNvPr>
        <xdr:cNvSpPr/>
      </xdr:nvSpPr>
      <xdr:spPr>
        <a:xfrm>
          <a:off x="0" y="1905000"/>
          <a:ext cx="138112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US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8</xdr:row>
      <xdr:rowOff>0</xdr:rowOff>
    </xdr:from>
    <xdr:to>
      <xdr:col>1</xdr:col>
      <xdr:colOff>9524</xdr:colOff>
      <xdr:row>9</xdr:row>
      <xdr:rowOff>9524</xdr:rowOff>
    </xdr:to>
    <xdr:sp macro="" textlink="">
      <xdr:nvSpPr>
        <xdr:cNvPr id="9" name="Rectangle 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1700-000009000000}"/>
            </a:ext>
          </a:extLst>
        </xdr:cNvPr>
        <xdr:cNvSpPr/>
      </xdr:nvSpPr>
      <xdr:spPr>
        <a:xfrm>
          <a:off x="0" y="2133600"/>
          <a:ext cx="1381124" cy="247649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PJOK</a:t>
          </a: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1</xdr:col>
      <xdr:colOff>9524</xdr:colOff>
      <xdr:row>10</xdr:row>
      <xdr:rowOff>9524</xdr:rowOff>
    </xdr:to>
    <xdr:sp macro="" textlink="">
      <xdr:nvSpPr>
        <xdr:cNvPr id="10" name="Rectangle 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1700-00000A000000}"/>
            </a:ext>
          </a:extLst>
        </xdr:cNvPr>
        <xdr:cNvSpPr/>
      </xdr:nvSpPr>
      <xdr:spPr>
        <a:xfrm>
          <a:off x="0" y="2371725"/>
          <a:ext cx="138112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11" name="Rectangle 1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1700-00000B000000}"/>
            </a:ext>
          </a:extLst>
        </xdr:cNvPr>
        <xdr:cNvSpPr/>
      </xdr:nvSpPr>
      <xdr:spPr>
        <a:xfrm>
          <a:off x="0" y="2600325"/>
          <a:ext cx="1381124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2</a:t>
          </a:r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9524</xdr:colOff>
      <xdr:row>12</xdr:row>
      <xdr:rowOff>9524</xdr:rowOff>
    </xdr:to>
    <xdr:sp macro="" textlink="">
      <xdr:nvSpPr>
        <xdr:cNvPr id="12" name="Rectangle 1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1700-00000C000000}"/>
            </a:ext>
          </a:extLst>
        </xdr:cNvPr>
        <xdr:cNvSpPr/>
      </xdr:nvSpPr>
      <xdr:spPr>
        <a:xfrm>
          <a:off x="0" y="2828925"/>
          <a:ext cx="1381124" cy="266699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3</a:t>
          </a:r>
        </a:p>
      </xdr:txBody>
    </xdr:sp>
    <xdr:clientData/>
  </xdr:twoCellAnchor>
  <xdr:twoCellAnchor editAs="oneCell">
    <xdr:from>
      <xdr:col>0</xdr:col>
      <xdr:colOff>219076</xdr:colOff>
      <xdr:row>0</xdr:row>
      <xdr:rowOff>66679</xdr:rowOff>
    </xdr:from>
    <xdr:to>
      <xdr:col>0</xdr:col>
      <xdr:colOff>942975</xdr:colOff>
      <xdr:row>0</xdr:row>
      <xdr:rowOff>352425</xdr:rowOff>
    </xdr:to>
    <xdr:pic>
      <xdr:nvPicPr>
        <xdr:cNvPr id="13" name="Picture 12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17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219076" y="66679"/>
          <a:ext cx="723899" cy="285746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</xdr:colOff>
      <xdr:row>1</xdr:row>
      <xdr:rowOff>9525</xdr:rowOff>
    </xdr:from>
    <xdr:to>
      <xdr:col>1</xdr:col>
      <xdr:colOff>9525</xdr:colOff>
      <xdr:row>2</xdr:row>
      <xdr:rowOff>19050</xdr:rowOff>
    </xdr:to>
    <xdr:sp macro="" textlink="">
      <xdr:nvSpPr>
        <xdr:cNvPr id="14" name="Rectangle 1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1700-00000E000000}"/>
            </a:ext>
          </a:extLst>
        </xdr:cNvPr>
        <xdr:cNvSpPr/>
      </xdr:nvSpPr>
      <xdr:spPr>
        <a:xfrm>
          <a:off x="1" y="419100"/>
          <a:ext cx="1381124" cy="25717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 US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0</xdr:colOff>
      <xdr:row>5</xdr:row>
      <xdr:rowOff>171450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SpPr/>
      </xdr:nvSpPr>
      <xdr:spPr>
        <a:xfrm>
          <a:off x="0" y="409575"/>
          <a:ext cx="1781175" cy="1200150"/>
        </a:xfrm>
        <a:prstGeom prst="rect">
          <a:avLst/>
        </a:prstGeom>
        <a:solidFill>
          <a:schemeClr val="accent1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AGAMA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0</xdr:col>
      <xdr:colOff>9525</xdr:colOff>
      <xdr:row>2</xdr:row>
      <xdr:rowOff>9524</xdr:rowOff>
    </xdr:from>
    <xdr:to>
      <xdr:col>1</xdr:col>
      <xdr:colOff>9524</xdr:colOff>
      <xdr:row>3</xdr:row>
      <xdr:rowOff>47625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800-000003000000}"/>
            </a:ext>
          </a:extLst>
        </xdr:cNvPr>
        <xdr:cNvSpPr/>
      </xdr:nvSpPr>
      <xdr:spPr>
        <a:xfrm>
          <a:off x="9525" y="666749"/>
          <a:ext cx="1781174" cy="266701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PKn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3</xdr:row>
      <xdr:rowOff>9525</xdr:rowOff>
    </xdr:from>
    <xdr:to>
      <xdr:col>1</xdr:col>
      <xdr:colOff>9525</xdr:colOff>
      <xdr:row>4</xdr:row>
      <xdr:rowOff>66675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1800-000004000000}"/>
            </a:ext>
          </a:extLst>
        </xdr:cNvPr>
        <xdr:cNvSpPr/>
      </xdr:nvSpPr>
      <xdr:spPr>
        <a:xfrm>
          <a:off x="0" y="895350"/>
          <a:ext cx="1790700" cy="30480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B.IND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4</xdr:row>
      <xdr:rowOff>28574</xdr:rowOff>
    </xdr:from>
    <xdr:to>
      <xdr:col>1</xdr:col>
      <xdr:colOff>9524</xdr:colOff>
      <xdr:row>4</xdr:row>
      <xdr:rowOff>266699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1800-000005000000}"/>
            </a:ext>
          </a:extLst>
        </xdr:cNvPr>
        <xdr:cNvSpPr/>
      </xdr:nvSpPr>
      <xdr:spPr>
        <a:xfrm>
          <a:off x="0" y="1162049"/>
          <a:ext cx="1790699" cy="2381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MAT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9525</xdr:colOff>
      <xdr:row>4</xdr:row>
      <xdr:rowOff>238125</xdr:rowOff>
    </xdr:from>
    <xdr:to>
      <xdr:col>1</xdr:col>
      <xdr:colOff>9525</xdr:colOff>
      <xdr:row>5</xdr:row>
      <xdr:rowOff>247650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1800-000006000000}"/>
            </a:ext>
          </a:extLst>
        </xdr:cNvPr>
        <xdr:cNvSpPr/>
      </xdr:nvSpPr>
      <xdr:spPr>
        <a:xfrm>
          <a:off x="9525" y="1371600"/>
          <a:ext cx="1781175" cy="31432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US IPA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  <xdr:twoCellAnchor>
    <xdr:from>
      <xdr:col>0</xdr:col>
      <xdr:colOff>0</xdr:colOff>
      <xdr:row>5</xdr:row>
      <xdr:rowOff>219075</xdr:rowOff>
    </xdr:from>
    <xdr:to>
      <xdr:col>1</xdr:col>
      <xdr:colOff>9524</xdr:colOff>
      <xdr:row>7</xdr:row>
      <xdr:rowOff>38100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1800-000007000000}"/>
            </a:ext>
          </a:extLst>
        </xdr:cNvPr>
        <xdr:cNvSpPr/>
      </xdr:nvSpPr>
      <xdr:spPr>
        <a:xfrm>
          <a:off x="0" y="1657350"/>
          <a:ext cx="1790699" cy="28575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FF00"/>
              </a:solidFill>
            </a:rPr>
            <a:t>&gt; US IPS</a:t>
          </a:r>
        </a:p>
      </xdr:txBody>
    </xdr:sp>
    <xdr:clientData/>
  </xdr:twoCellAnchor>
  <xdr:twoCellAnchor>
    <xdr:from>
      <xdr:col>0</xdr:col>
      <xdr:colOff>0</xdr:colOff>
      <xdr:row>7</xdr:row>
      <xdr:rowOff>0</xdr:rowOff>
    </xdr:from>
    <xdr:to>
      <xdr:col>1</xdr:col>
      <xdr:colOff>9524</xdr:colOff>
      <xdr:row>8</xdr:row>
      <xdr:rowOff>9524</xdr:rowOff>
    </xdr:to>
    <xdr:sp macro="" textlink="">
      <xdr:nvSpPr>
        <xdr:cNvPr id="8" name="Rectangle 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1800-000008000000}"/>
            </a:ext>
          </a:extLst>
        </xdr:cNvPr>
        <xdr:cNvSpPr/>
      </xdr:nvSpPr>
      <xdr:spPr>
        <a:xfrm>
          <a:off x="0" y="1905000"/>
          <a:ext cx="1790699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US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SBDP</a:t>
          </a:r>
        </a:p>
      </xdr:txBody>
    </xdr:sp>
    <xdr:clientData/>
  </xdr:twoCellAnchor>
  <xdr:twoCellAnchor>
    <xdr:from>
      <xdr:col>0</xdr:col>
      <xdr:colOff>0</xdr:colOff>
      <xdr:row>8</xdr:row>
      <xdr:rowOff>0</xdr:rowOff>
    </xdr:from>
    <xdr:to>
      <xdr:col>1</xdr:col>
      <xdr:colOff>9524</xdr:colOff>
      <xdr:row>9</xdr:row>
      <xdr:rowOff>9524</xdr:rowOff>
    </xdr:to>
    <xdr:sp macro="" textlink="">
      <xdr:nvSpPr>
        <xdr:cNvPr id="9" name="Rectangle 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1800-000009000000}"/>
            </a:ext>
          </a:extLst>
        </xdr:cNvPr>
        <xdr:cNvSpPr/>
      </xdr:nvSpPr>
      <xdr:spPr>
        <a:xfrm>
          <a:off x="0" y="2133600"/>
          <a:ext cx="1790699" cy="247649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PJOK</a:t>
          </a: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1</xdr:col>
      <xdr:colOff>9524</xdr:colOff>
      <xdr:row>10</xdr:row>
      <xdr:rowOff>9524</xdr:rowOff>
    </xdr:to>
    <xdr:sp macro="" textlink="">
      <xdr:nvSpPr>
        <xdr:cNvPr id="10" name="Rectangle 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1800-00000A000000}"/>
            </a:ext>
          </a:extLst>
        </xdr:cNvPr>
        <xdr:cNvSpPr/>
      </xdr:nvSpPr>
      <xdr:spPr>
        <a:xfrm>
          <a:off x="0" y="2371725"/>
          <a:ext cx="1790699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1</a:t>
          </a:r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9524</xdr:colOff>
      <xdr:row>11</xdr:row>
      <xdr:rowOff>9524</xdr:rowOff>
    </xdr:to>
    <xdr:sp macro="" textlink="">
      <xdr:nvSpPr>
        <xdr:cNvPr id="11" name="Rectangle 1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1800-00000B000000}"/>
            </a:ext>
          </a:extLst>
        </xdr:cNvPr>
        <xdr:cNvSpPr/>
      </xdr:nvSpPr>
      <xdr:spPr>
        <a:xfrm>
          <a:off x="0" y="2600325"/>
          <a:ext cx="1790699" cy="238124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2</a:t>
          </a:r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9524</xdr:colOff>
      <xdr:row>12</xdr:row>
      <xdr:rowOff>9524</xdr:rowOff>
    </xdr:to>
    <xdr:sp macro="" textlink="">
      <xdr:nvSpPr>
        <xdr:cNvPr id="12" name="Rectangle 1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1800-00000C000000}"/>
            </a:ext>
          </a:extLst>
        </xdr:cNvPr>
        <xdr:cNvSpPr/>
      </xdr:nvSpPr>
      <xdr:spPr>
        <a:xfrm>
          <a:off x="0" y="2828925"/>
          <a:ext cx="1790699" cy="266699"/>
        </a:xfrm>
        <a:prstGeom prst="rect">
          <a:avLst/>
        </a:prstGeom>
        <a:solidFill>
          <a:schemeClr val="accent2">
            <a:lumMod val="75000"/>
          </a:scheme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rgbClr val="FFFF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&gt; US MULOK 3</a:t>
          </a:r>
        </a:p>
      </xdr:txBody>
    </xdr:sp>
    <xdr:clientData/>
  </xdr:twoCellAnchor>
  <xdr:twoCellAnchor editAs="oneCell">
    <xdr:from>
      <xdr:col>0</xdr:col>
      <xdr:colOff>219076</xdr:colOff>
      <xdr:row>0</xdr:row>
      <xdr:rowOff>66680</xdr:rowOff>
    </xdr:from>
    <xdr:to>
      <xdr:col>0</xdr:col>
      <xdr:colOff>877161</xdr:colOff>
      <xdr:row>0</xdr:row>
      <xdr:rowOff>257175</xdr:rowOff>
    </xdr:to>
    <xdr:pic>
      <xdr:nvPicPr>
        <xdr:cNvPr id="13" name="Picture 12" descr="HomeBBB.gif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18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219076" y="66680"/>
          <a:ext cx="658085" cy="190495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0</xdr:col>
      <xdr:colOff>1</xdr:colOff>
      <xdr:row>1</xdr:row>
      <xdr:rowOff>9525</xdr:rowOff>
    </xdr:from>
    <xdr:to>
      <xdr:col>1</xdr:col>
      <xdr:colOff>9525</xdr:colOff>
      <xdr:row>2</xdr:row>
      <xdr:rowOff>19050</xdr:rowOff>
    </xdr:to>
    <xdr:sp macro="" textlink="">
      <xdr:nvSpPr>
        <xdr:cNvPr id="14" name="Rectangle 1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1800-00000E000000}"/>
            </a:ext>
          </a:extLst>
        </xdr:cNvPr>
        <xdr:cNvSpPr/>
      </xdr:nvSpPr>
      <xdr:spPr>
        <a:xfrm>
          <a:off x="1" y="419100"/>
          <a:ext cx="1790699" cy="257175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100">
              <a:solidFill>
                <a:srgbClr val="FFFF00"/>
              </a:solidFill>
            </a:rPr>
            <a:t>&gt;</a:t>
          </a:r>
          <a:r>
            <a:rPr lang="en-US" sz="1100" baseline="0">
              <a:solidFill>
                <a:srgbClr val="FFFF00"/>
              </a:solidFill>
            </a:rPr>
            <a:t>  US AGAMA</a:t>
          </a:r>
          <a:endParaRPr lang="en-US" sz="1100">
            <a:solidFill>
              <a:srgbClr val="FFFF00"/>
            </a:solidFill>
          </a:endParaRP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</xdr:colOff>
      <xdr:row>0</xdr:row>
      <xdr:rowOff>66675</xdr:rowOff>
    </xdr:from>
    <xdr:to>
      <xdr:col>13</xdr:col>
      <xdr:colOff>200026</xdr:colOff>
      <xdr:row>0</xdr:row>
      <xdr:rowOff>301588</xdr:rowOff>
    </xdr:to>
    <xdr:pic>
      <xdr:nvPicPr>
        <xdr:cNvPr id="2" name="Picture 1" descr="HomeBBB.gif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6762752" y="66675"/>
          <a:ext cx="676274" cy="234913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47627</xdr:colOff>
      <xdr:row>0</xdr:row>
      <xdr:rowOff>76200</xdr:rowOff>
    </xdr:from>
    <xdr:to>
      <xdr:col>13</xdr:col>
      <xdr:colOff>114301</xdr:colOff>
      <xdr:row>0</xdr:row>
      <xdr:rowOff>352425</xdr:rowOff>
    </xdr:to>
    <xdr:pic>
      <xdr:nvPicPr>
        <xdr:cNvPr id="3" name="Picture 2" descr="HomeBBB.gif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A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362827" y="76200"/>
          <a:ext cx="676274" cy="276225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23811</xdr:colOff>
      <xdr:row>0</xdr:row>
      <xdr:rowOff>60325</xdr:rowOff>
    </xdr:from>
    <xdr:to>
      <xdr:col>2</xdr:col>
      <xdr:colOff>381000</xdr:colOff>
      <xdr:row>4</xdr:row>
      <xdr:rowOff>166687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1B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4811" y="60325"/>
          <a:ext cx="738189" cy="105886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190499</xdr:colOff>
      <xdr:row>0</xdr:row>
      <xdr:rowOff>226219</xdr:rowOff>
    </xdr:from>
    <xdr:to>
      <xdr:col>9</xdr:col>
      <xdr:colOff>527843</xdr:colOff>
      <xdr:row>3</xdr:row>
      <xdr:rowOff>35719</xdr:rowOff>
    </xdr:to>
    <xdr:pic>
      <xdr:nvPicPr>
        <xdr:cNvPr id="8" name="Picture 7" descr="HomeBBB.gif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1B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643812" y="226219"/>
          <a:ext cx="944562" cy="523875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3</xdr:col>
      <xdr:colOff>11908</xdr:colOff>
      <xdr:row>40</xdr:row>
      <xdr:rowOff>236538</xdr:rowOff>
    </xdr:from>
    <xdr:to>
      <xdr:col>4</xdr:col>
      <xdr:colOff>1142999</xdr:colOff>
      <xdr:row>47</xdr:row>
      <xdr:rowOff>202406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SpPr/>
      </xdr:nvSpPr>
      <xdr:spPr>
        <a:xfrm>
          <a:off x="3821908" y="9761538"/>
          <a:ext cx="1250154" cy="1632743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219075</xdr:colOff>
          <xdr:row>17</xdr:row>
          <xdr:rowOff>228600</xdr:rowOff>
        </xdr:from>
        <xdr:to>
          <xdr:col>8</xdr:col>
          <xdr:colOff>514350</xdr:colOff>
          <xdr:row>20</xdr:row>
          <xdr:rowOff>19050</xdr:rowOff>
        </xdr:to>
        <xdr:sp macro="" textlink="">
          <xdr:nvSpPr>
            <xdr:cNvPr id="28673" name="Spinner 1" hidden="1">
              <a:extLst>
                <a:ext uri="{63B3BB69-23CF-44E3-9099-C40C66FF867C}">
                  <a14:compatExt spid="_x0000_s28673"/>
                </a:ext>
                <a:ext uri="{FF2B5EF4-FFF2-40B4-BE49-F238E27FC236}">
                  <a16:creationId xmlns:a16="http://schemas.microsoft.com/office/drawing/2014/main" id="{00000000-0008-0000-1B00-0000017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Puji23@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6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pujiutami2307@gmail.com" TargetMode="Externa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6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7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"/>
  <sheetViews>
    <sheetView workbookViewId="0"/>
  </sheetViews>
  <sheetFormatPr defaultRowHeight="15" x14ac:dyDescent="0.25"/>
  <cols>
    <col min="10" max="10" width="24.5703125" customWidth="1"/>
    <col min="16" max="16" width="10.42578125" customWidth="1"/>
  </cols>
  <sheetData>
    <row r="1" spans="1:19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59"/>
    </row>
    <row r="2" spans="1:19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2" customHeight="1" x14ac:dyDescent="0.25">
      <c r="A5" s="1"/>
      <c r="B5" s="1"/>
      <c r="C5" s="1"/>
      <c r="D5" s="1"/>
      <c r="E5" s="1"/>
      <c r="F5" s="1"/>
      <c r="G5" s="1"/>
      <c r="H5" s="1"/>
      <c r="I5" s="1"/>
      <c r="J5" s="141" t="s">
        <v>0</v>
      </c>
      <c r="K5" s="141"/>
      <c r="L5" s="141"/>
      <c r="M5" s="141"/>
      <c r="N5" s="141"/>
      <c r="O5" s="141"/>
      <c r="P5" s="141"/>
      <c r="Q5" s="1"/>
      <c r="R5" s="1"/>
      <c r="S5" s="1"/>
    </row>
    <row r="6" spans="1:19" ht="15.75" x14ac:dyDescent="0.25">
      <c r="A6" s="1"/>
      <c r="B6" s="1"/>
      <c r="C6" s="1"/>
      <c r="D6" s="1"/>
      <c r="E6" s="1"/>
      <c r="F6" s="1"/>
      <c r="G6" s="1"/>
      <c r="H6" s="1"/>
      <c r="I6" s="1"/>
      <c r="J6" s="2" t="s">
        <v>1</v>
      </c>
      <c r="K6" s="139">
        <v>20319975</v>
      </c>
      <c r="L6" s="139"/>
      <c r="M6" s="3"/>
      <c r="N6" s="3"/>
      <c r="O6" s="4"/>
      <c r="P6" s="5"/>
      <c r="Q6" s="1"/>
      <c r="R6" s="1"/>
      <c r="S6" s="1"/>
    </row>
    <row r="7" spans="1:19" ht="15.75" x14ac:dyDescent="0.25">
      <c r="A7" s="1"/>
      <c r="B7" s="1"/>
      <c r="C7" s="1"/>
      <c r="D7" s="1"/>
      <c r="E7" s="1"/>
      <c r="F7" s="1"/>
      <c r="G7" s="1"/>
      <c r="H7" s="1"/>
      <c r="I7" s="1"/>
      <c r="J7" s="2" t="s">
        <v>2</v>
      </c>
      <c r="K7" s="3" t="s">
        <v>239</v>
      </c>
      <c r="L7" s="3"/>
      <c r="M7" s="3"/>
      <c r="N7" s="3"/>
      <c r="O7" s="4"/>
      <c r="P7" s="5"/>
      <c r="Q7" s="1"/>
      <c r="R7" s="1"/>
      <c r="S7" s="1"/>
    </row>
    <row r="8" spans="1:19" ht="15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6" t="s">
        <v>3</v>
      </c>
      <c r="K8" s="142" t="s">
        <v>242</v>
      </c>
      <c r="L8" s="142"/>
      <c r="M8" s="142"/>
      <c r="N8" s="142"/>
      <c r="O8" s="142"/>
      <c r="P8" s="142"/>
      <c r="Q8" s="1"/>
      <c r="R8" s="1"/>
      <c r="S8" s="1"/>
    </row>
    <row r="9" spans="1:19" ht="15.75" x14ac:dyDescent="0.25">
      <c r="A9" s="1"/>
      <c r="B9" s="1"/>
      <c r="C9" s="1"/>
      <c r="D9" s="1"/>
      <c r="E9" s="1"/>
      <c r="F9" s="1"/>
      <c r="G9" s="1"/>
      <c r="H9" s="1"/>
      <c r="I9" s="1"/>
      <c r="J9" s="6" t="s">
        <v>4</v>
      </c>
      <c r="K9" s="139" t="s">
        <v>238</v>
      </c>
      <c r="L9" s="139"/>
      <c r="M9" s="139"/>
      <c r="N9" s="139"/>
      <c r="O9" s="4"/>
      <c r="P9" s="5"/>
      <c r="Q9" s="1"/>
      <c r="R9" s="1"/>
      <c r="S9" s="1"/>
    </row>
    <row r="10" spans="1:19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6" t="s">
        <v>5</v>
      </c>
      <c r="K10" s="139" t="s">
        <v>6</v>
      </c>
      <c r="L10" s="139"/>
      <c r="M10" s="139"/>
      <c r="N10" s="139"/>
      <c r="O10" s="4"/>
      <c r="P10" s="5"/>
      <c r="Q10" s="1"/>
      <c r="R10" s="1"/>
      <c r="S10" s="1"/>
    </row>
    <row r="11" spans="1:19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6" t="s">
        <v>7</v>
      </c>
      <c r="K11" s="7" t="s">
        <v>8</v>
      </c>
      <c r="L11" s="8"/>
      <c r="M11" s="139" t="s">
        <v>9</v>
      </c>
      <c r="N11" s="139"/>
      <c r="O11" s="4"/>
      <c r="P11" s="5"/>
      <c r="Q11" s="1"/>
      <c r="R11" s="1"/>
      <c r="S11" s="1"/>
    </row>
    <row r="12" spans="1:19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6" t="s">
        <v>10</v>
      </c>
      <c r="K12" s="7" t="s">
        <v>158</v>
      </c>
      <c r="L12" s="3"/>
      <c r="M12" s="3"/>
      <c r="N12" s="3"/>
      <c r="O12" s="4"/>
      <c r="P12" s="5"/>
      <c r="Q12" s="1"/>
      <c r="R12" s="1"/>
      <c r="S12" s="1"/>
    </row>
    <row r="13" spans="1:19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6" t="s">
        <v>11</v>
      </c>
      <c r="K13" s="139" t="s">
        <v>12</v>
      </c>
      <c r="L13" s="139"/>
      <c r="M13" s="139"/>
      <c r="N13" s="139"/>
      <c r="O13" s="4"/>
      <c r="P13" s="5"/>
      <c r="Q13" s="1"/>
      <c r="R13" s="1"/>
      <c r="S13" s="1"/>
    </row>
    <row r="14" spans="1:19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6" t="s">
        <v>5</v>
      </c>
      <c r="K14" s="140" t="s">
        <v>13</v>
      </c>
      <c r="L14" s="139"/>
      <c r="M14" s="139"/>
      <c r="N14" s="139"/>
      <c r="O14" s="4"/>
      <c r="P14" s="5"/>
      <c r="Q14" s="1"/>
      <c r="R14" s="1"/>
      <c r="S14" s="1"/>
    </row>
    <row r="15" spans="1:19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6" t="s">
        <v>14</v>
      </c>
      <c r="K15" s="139" t="s">
        <v>15</v>
      </c>
      <c r="L15" s="139"/>
      <c r="M15" s="139"/>
      <c r="N15" s="139"/>
      <c r="O15" s="4"/>
      <c r="P15" s="5"/>
      <c r="Q15" s="1"/>
      <c r="R15" s="1"/>
      <c r="S15" s="1"/>
    </row>
    <row r="16" spans="1:19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6" t="s">
        <v>16</v>
      </c>
      <c r="K16" s="139" t="s">
        <v>17</v>
      </c>
      <c r="L16" s="139"/>
      <c r="M16" s="139"/>
      <c r="N16" s="139"/>
      <c r="O16" s="4"/>
      <c r="P16" s="5"/>
      <c r="Q16" s="1"/>
      <c r="R16" s="1"/>
      <c r="S16" s="1"/>
    </row>
    <row r="17" spans="1:19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6" t="s">
        <v>18</v>
      </c>
      <c r="K17" s="139" t="s">
        <v>19</v>
      </c>
      <c r="L17" s="139"/>
      <c r="M17" s="139"/>
      <c r="N17" s="139"/>
      <c r="O17" s="4"/>
      <c r="P17" s="5"/>
      <c r="Q17" s="1"/>
      <c r="R17" s="1"/>
      <c r="S17" s="1"/>
    </row>
    <row r="18" spans="1:19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6" t="s">
        <v>20</v>
      </c>
      <c r="K18" s="139" t="s">
        <v>21</v>
      </c>
      <c r="L18" s="139"/>
      <c r="M18" s="139"/>
      <c r="N18" s="139"/>
      <c r="O18" s="4"/>
      <c r="P18" s="5"/>
      <c r="Q18" s="1"/>
      <c r="R18" s="1"/>
      <c r="S18" s="1"/>
    </row>
    <row r="19" spans="1:19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6" t="s">
        <v>23</v>
      </c>
      <c r="K19" s="139" t="s">
        <v>24</v>
      </c>
      <c r="L19" s="139"/>
      <c r="M19" s="139"/>
      <c r="N19" s="139"/>
      <c r="O19" s="4"/>
      <c r="P19" s="5"/>
      <c r="Q19" s="1"/>
      <c r="R19" s="1"/>
      <c r="S19" s="1"/>
    </row>
    <row r="20" spans="1:19" ht="18.75" x14ac:dyDescent="0.25">
      <c r="A20" s="1"/>
      <c r="B20" s="1"/>
      <c r="C20" s="1"/>
      <c r="D20" s="1"/>
      <c r="E20" s="1"/>
      <c r="F20" s="1"/>
      <c r="G20" s="1"/>
      <c r="H20" s="1"/>
      <c r="I20" s="1"/>
      <c r="J20" s="9" t="s">
        <v>22</v>
      </c>
      <c r="K20" s="10">
        <v>24</v>
      </c>
      <c r="L20" s="11"/>
      <c r="M20" s="11"/>
      <c r="N20" s="11"/>
      <c r="O20" s="5"/>
      <c r="P20" s="12"/>
      <c r="Q20" s="1"/>
      <c r="R20" s="1"/>
      <c r="S20" s="1"/>
    </row>
    <row r="21" spans="1:19" x14ac:dyDescent="0.25">
      <c r="A21" s="1"/>
      <c r="B21" s="1"/>
      <c r="C21" s="1"/>
      <c r="D21" s="1"/>
      <c r="E21" s="1"/>
      <c r="F21" s="1"/>
      <c r="G21" s="1"/>
      <c r="H21" s="1"/>
      <c r="I21" s="1"/>
      <c r="J21" s="13"/>
      <c r="K21" s="13"/>
      <c r="L21" s="13"/>
      <c r="M21" s="13"/>
      <c r="N21" s="13"/>
      <c r="O21" s="13"/>
      <c r="P21" s="13"/>
      <c r="Q21" s="1"/>
      <c r="R21" s="1"/>
      <c r="S21" s="1"/>
    </row>
    <row r="22" spans="1:19" x14ac:dyDescent="0.25">
      <c r="A22" s="1"/>
      <c r="B22" s="1"/>
      <c r="C22" s="1"/>
      <c r="D22" s="1"/>
      <c r="E22" s="1"/>
      <c r="F22" s="1"/>
      <c r="G22" s="1"/>
      <c r="H22" s="1"/>
      <c r="I22" s="1"/>
      <c r="J22" s="13"/>
      <c r="K22" s="13"/>
      <c r="L22" s="13"/>
      <c r="M22" s="13"/>
      <c r="N22" s="13"/>
      <c r="O22" s="13"/>
      <c r="P22" s="138" t="s">
        <v>241</v>
      </c>
      <c r="Q22" s="1"/>
      <c r="R22" s="1"/>
      <c r="S22" s="1"/>
    </row>
    <row r="23" spans="1:19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08"/>
      <c r="Q23" s="1"/>
      <c r="R23" s="1"/>
      <c r="S23" s="1"/>
    </row>
    <row r="24" spans="1:19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</sheetData>
  <sheetProtection formatRows="0" selectLockedCells="1" selectUnlockedCells="1"/>
  <mergeCells count="13">
    <mergeCell ref="K10:N10"/>
    <mergeCell ref="J5:P5"/>
    <mergeCell ref="K6:L6"/>
    <mergeCell ref="K9:N9"/>
    <mergeCell ref="K8:P8"/>
    <mergeCell ref="K18:N18"/>
    <mergeCell ref="K19:N19"/>
    <mergeCell ref="M11:N11"/>
    <mergeCell ref="K13:N13"/>
    <mergeCell ref="K14:N14"/>
    <mergeCell ref="K15:N15"/>
    <mergeCell ref="K16:N16"/>
    <mergeCell ref="K17:N17"/>
  </mergeCells>
  <pageMargins left="0.7" right="0.7" top="0.75" bottom="0.75" header="0.3" footer="0.3"/>
  <pageSetup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610"/>
  <sheetViews>
    <sheetView workbookViewId="0"/>
  </sheetViews>
  <sheetFormatPr defaultColWidth="0" defaultRowHeight="15" x14ac:dyDescent="0.25"/>
  <cols>
    <col min="1" max="1" width="4.42578125" customWidth="1"/>
    <col min="2" max="3" width="9.140625" customWidth="1"/>
    <col min="4" max="4" width="1.7109375" customWidth="1"/>
    <col min="5" max="5" width="10" customWidth="1"/>
    <col min="6" max="6" width="4.85546875" customWidth="1"/>
    <col min="7" max="8" width="10" customWidth="1"/>
    <col min="9" max="9" width="3.28515625" customWidth="1"/>
    <col min="10" max="11" width="10" customWidth="1"/>
    <col min="12" max="12" width="3.28515625" customWidth="1"/>
    <col min="13" max="14" width="10" customWidth="1"/>
    <col min="15" max="15" width="3.28515625" customWidth="1"/>
    <col min="16" max="16" width="10.140625" customWidth="1"/>
    <col min="17" max="17" width="20.42578125" customWidth="1"/>
    <col min="18" max="18" width="62.140625" hidden="1" customWidth="1"/>
    <col min="19" max="19" width="92.7109375" hidden="1" customWidth="1"/>
    <col min="20" max="16384" width="9.140625" hidden="1"/>
  </cols>
  <sheetData>
    <row r="1" spans="1:19" x14ac:dyDescent="0.25">
      <c r="A1" s="13"/>
      <c r="B1" s="26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8"/>
      <c r="S1" s="45"/>
    </row>
    <row r="2" spans="1:19" x14ac:dyDescent="0.25">
      <c r="A2" s="13"/>
      <c r="B2" s="29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1"/>
      <c r="S2" s="45"/>
    </row>
    <row r="3" spans="1:19" x14ac:dyDescent="0.25">
      <c r="A3" s="13"/>
      <c r="B3" s="29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1"/>
      <c r="S3" s="45"/>
    </row>
    <row r="4" spans="1:19" x14ac:dyDescent="0.25">
      <c r="A4" s="13"/>
      <c r="B4" s="58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49"/>
      <c r="S4" s="45"/>
    </row>
    <row r="5" spans="1:19" x14ac:dyDescent="0.25">
      <c r="A5" s="13"/>
      <c r="B5" s="58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49"/>
      <c r="S5" s="45"/>
    </row>
    <row r="6" spans="1:19" x14ac:dyDescent="0.25">
      <c r="A6" s="13"/>
      <c r="B6" s="58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49"/>
      <c r="S6" s="45"/>
    </row>
    <row r="7" spans="1:19" x14ac:dyDescent="0.25">
      <c r="A7" s="13"/>
      <c r="B7" s="58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49"/>
      <c r="S7" s="45"/>
    </row>
    <row r="8" spans="1:19" ht="21" customHeight="1" x14ac:dyDescent="0.35">
      <c r="A8" s="13"/>
      <c r="B8" s="58"/>
      <c r="C8" s="74" t="s">
        <v>229</v>
      </c>
      <c r="D8" s="59" t="s">
        <v>57</v>
      </c>
      <c r="E8" s="146">
        <v>50</v>
      </c>
      <c r="F8" s="147"/>
      <c r="G8" s="148"/>
      <c r="H8" s="59"/>
      <c r="I8" s="59"/>
      <c r="J8" s="59"/>
      <c r="K8" s="59"/>
      <c r="L8" s="59"/>
      <c r="M8" s="59" t="s">
        <v>57</v>
      </c>
      <c r="N8" s="143">
        <f>(100-E8)/3</f>
        <v>16.666666666666668</v>
      </c>
      <c r="O8" s="144"/>
      <c r="P8" s="145"/>
      <c r="Q8" s="59"/>
      <c r="R8" s="49"/>
      <c r="S8" s="45"/>
    </row>
    <row r="9" spans="1:19" x14ac:dyDescent="0.25">
      <c r="A9" s="13"/>
      <c r="B9" s="58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49"/>
      <c r="S9" s="45"/>
    </row>
    <row r="10" spans="1:19" x14ac:dyDescent="0.25">
      <c r="A10" s="13"/>
      <c r="B10" s="58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49"/>
      <c r="S10" s="45"/>
    </row>
    <row r="11" spans="1:19" ht="24" customHeight="1" x14ac:dyDescent="0.25">
      <c r="A11" s="13"/>
      <c r="B11" s="58"/>
      <c r="C11" s="59"/>
      <c r="D11" s="59"/>
      <c r="E11" s="51">
        <v>0</v>
      </c>
      <c r="F11" s="52" t="s">
        <v>58</v>
      </c>
      <c r="G11" s="53">
        <f>$E$8-1</f>
        <v>49</v>
      </c>
      <c r="H11" s="54">
        <f>G11+1</f>
        <v>50</v>
      </c>
      <c r="I11" s="55" t="s">
        <v>58</v>
      </c>
      <c r="J11" s="56">
        <f>$E$8+$N$8-1</f>
        <v>65.666666666666671</v>
      </c>
      <c r="K11" s="57">
        <f>$E$8+$N$8</f>
        <v>66.666666666666671</v>
      </c>
      <c r="L11" s="55" t="s">
        <v>58</v>
      </c>
      <c r="M11" s="56">
        <f>$E$8+$N$8+$N$8-1</f>
        <v>82.333333333333343</v>
      </c>
      <c r="N11" s="57">
        <f>$E$8+$N$8+$N$8</f>
        <v>83.333333333333343</v>
      </c>
      <c r="O11" s="55" t="s">
        <v>58</v>
      </c>
      <c r="P11" s="56">
        <f>$E$8+$N$8+$N$8+$N$8</f>
        <v>100.00000000000001</v>
      </c>
      <c r="Q11" s="59"/>
      <c r="R11" s="49"/>
      <c r="S11" s="45"/>
    </row>
    <row r="12" spans="1:19" ht="26.25" customHeight="1" x14ac:dyDescent="0.25">
      <c r="A12" s="13"/>
      <c r="B12" s="58"/>
      <c r="C12" s="59"/>
      <c r="D12" s="59"/>
      <c r="E12" s="68"/>
      <c r="F12" s="69" t="str">
        <f>IF(G11&lt;$E$8,"D",IF(G11&lt;$E$8+$N$8,"C",IF(G11&lt;$E$8+$N$8+$N$8,"B",IF(G11&lt;=$E$8+$N$8+$N$8+$N$8,"A"))))</f>
        <v>D</v>
      </c>
      <c r="G12" s="70"/>
      <c r="H12" s="71"/>
      <c r="I12" s="69" t="str">
        <f>IF(J11&lt;$E$8,"D",IF(J11&lt;$E$8+$N$8,"C",IF(J11&lt;$E$8+$N$8+$N$8,"B",IF(J11&lt;=$E$8+$N$8+$N$8+$N$8,"A"))))</f>
        <v>C</v>
      </c>
      <c r="J12" s="70"/>
      <c r="K12" s="71"/>
      <c r="L12" s="69" t="str">
        <f>IF(M11&lt;$E$8,"D",IF(M11&lt;$E$8+$N$8,"C",IF(M11&lt;$E$8+$N$8+$N$8,"B",IF(M11&lt;=$E$8+$N$8+$N$8+$N$8,"A"))))</f>
        <v>B</v>
      </c>
      <c r="M12" s="70"/>
      <c r="N12" s="71"/>
      <c r="O12" s="69" t="str">
        <f>IF(P11&lt;$E$8,"D",IF(P11&lt;$E$8+$N$8,"C",IF(P11&lt;$E$8+$N$8+$N$8,"B",IF(P11&lt;=$E$8+$N$8+$N$8+$N$8,"A"))))</f>
        <v>A</v>
      </c>
      <c r="P12" s="72"/>
      <c r="Q12" s="59"/>
      <c r="R12" s="49"/>
      <c r="S12" s="45"/>
    </row>
    <row r="13" spans="1:19" ht="21" customHeight="1" x14ac:dyDescent="0.25">
      <c r="A13" s="13"/>
      <c r="B13" s="58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49"/>
      <c r="S13" s="45"/>
    </row>
    <row r="14" spans="1:19" x14ac:dyDescent="0.25">
      <c r="A14" s="13"/>
      <c r="B14" s="58"/>
      <c r="C14" s="59"/>
      <c r="D14" s="59"/>
      <c r="E14" s="75" t="str">
        <f>O12</f>
        <v>A</v>
      </c>
      <c r="F14" s="76" t="s">
        <v>59</v>
      </c>
      <c r="G14" s="77" t="s">
        <v>60</v>
      </c>
      <c r="H14" s="77"/>
      <c r="I14" s="73"/>
      <c r="J14" s="73"/>
      <c r="K14" s="73"/>
      <c r="L14" s="73"/>
      <c r="M14" s="73"/>
      <c r="N14" s="73"/>
      <c r="O14" s="73"/>
      <c r="P14" s="73"/>
      <c r="Q14" s="59"/>
      <c r="R14" s="49"/>
      <c r="S14" s="45"/>
    </row>
    <row r="15" spans="1:19" x14ac:dyDescent="0.25">
      <c r="A15" s="13"/>
      <c r="B15" s="58"/>
      <c r="C15" s="59"/>
      <c r="D15" s="59"/>
      <c r="E15" s="75" t="str">
        <f>L12</f>
        <v>B</v>
      </c>
      <c r="F15" s="76" t="s">
        <v>59</v>
      </c>
      <c r="G15" s="77" t="s">
        <v>61</v>
      </c>
      <c r="H15" s="77"/>
      <c r="I15" s="73"/>
      <c r="J15" s="73"/>
      <c r="K15" s="73"/>
      <c r="L15" s="73"/>
      <c r="M15" s="73"/>
      <c r="N15" s="73"/>
      <c r="O15" s="73"/>
      <c r="P15" s="73"/>
      <c r="Q15" s="59"/>
      <c r="R15" s="49"/>
      <c r="S15" s="45"/>
    </row>
    <row r="16" spans="1:19" x14ac:dyDescent="0.25">
      <c r="A16" s="13"/>
      <c r="B16" s="58"/>
      <c r="C16" s="59"/>
      <c r="D16" s="59"/>
      <c r="E16" s="75" t="str">
        <f>I12</f>
        <v>C</v>
      </c>
      <c r="F16" s="76" t="s">
        <v>59</v>
      </c>
      <c r="G16" s="77" t="s">
        <v>62</v>
      </c>
      <c r="H16" s="77"/>
      <c r="I16" s="73"/>
      <c r="J16" s="73"/>
      <c r="K16" s="73"/>
      <c r="L16" s="73"/>
      <c r="M16" s="73"/>
      <c r="N16" s="73"/>
      <c r="O16" s="73"/>
      <c r="P16" s="73"/>
      <c r="Q16" s="59"/>
      <c r="R16" s="49"/>
      <c r="S16" s="45"/>
    </row>
    <row r="17" spans="1:26" x14ac:dyDescent="0.25">
      <c r="A17" s="13"/>
      <c r="B17" s="58"/>
      <c r="C17" s="59"/>
      <c r="D17" s="59"/>
      <c r="E17" s="75" t="str">
        <f>F12</f>
        <v>D</v>
      </c>
      <c r="F17" s="76" t="s">
        <v>59</v>
      </c>
      <c r="G17" s="77" t="s">
        <v>63</v>
      </c>
      <c r="H17" s="77"/>
      <c r="I17" s="73"/>
      <c r="J17" s="73"/>
      <c r="K17" s="73"/>
      <c r="L17" s="73"/>
      <c r="M17" s="73"/>
      <c r="N17" s="73"/>
      <c r="O17" s="73"/>
      <c r="P17" s="73"/>
      <c r="Q17" s="59"/>
      <c r="R17" s="49"/>
      <c r="S17" s="45"/>
    </row>
    <row r="18" spans="1:26" x14ac:dyDescent="0.25">
      <c r="A18" s="13"/>
      <c r="B18" s="58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49"/>
      <c r="S18" s="45"/>
    </row>
    <row r="19" spans="1:26" x14ac:dyDescent="0.25">
      <c r="A19" s="13"/>
      <c r="B19" s="58"/>
      <c r="C19" s="59" t="s">
        <v>64</v>
      </c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49"/>
      <c r="S19" s="45"/>
    </row>
    <row r="20" spans="1:26" x14ac:dyDescent="0.25">
      <c r="A20" s="13"/>
      <c r="B20" s="58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49"/>
      <c r="S20" s="45"/>
    </row>
    <row r="21" spans="1:26" x14ac:dyDescent="0.25">
      <c r="A21" s="13"/>
      <c r="B21" s="58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49"/>
      <c r="S21" s="45"/>
    </row>
    <row r="22" spans="1:26" x14ac:dyDescent="0.25">
      <c r="A22" s="44"/>
      <c r="B22" s="58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49"/>
      <c r="S22" s="45"/>
    </row>
    <row r="23" spans="1:26" x14ac:dyDescent="0.25">
      <c r="A23" s="44"/>
      <c r="B23" s="58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49"/>
      <c r="S23" s="45"/>
    </row>
    <row r="24" spans="1:26" x14ac:dyDescent="0.25">
      <c r="A24" s="44"/>
      <c r="B24" s="58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49"/>
      <c r="S24" s="45"/>
    </row>
    <row r="25" spans="1:26" x14ac:dyDescent="0.25">
      <c r="A25" s="44"/>
      <c r="B25" s="60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50"/>
      <c r="S25" s="45"/>
    </row>
    <row r="26" spans="1:26" x14ac:dyDescent="0.25">
      <c r="A26" s="44"/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5"/>
    </row>
    <row r="27" spans="1:26" x14ac:dyDescent="0.25">
      <c r="A27" s="44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5"/>
    </row>
    <row r="28" spans="1:26" s="46" customFormat="1" x14ac:dyDescent="0.25">
      <c r="A28" s="13"/>
      <c r="B28" s="13"/>
      <c r="C28" s="13"/>
      <c r="D28" s="13"/>
      <c r="E28" s="13"/>
      <c r="F28" s="13"/>
      <c r="G28" s="13"/>
      <c r="H28" s="13"/>
      <c r="I28" s="13"/>
      <c r="J28" s="30"/>
      <c r="K28" s="30"/>
      <c r="L28" s="30"/>
      <c r="M28" s="30"/>
      <c r="N28" s="30"/>
      <c r="O28" s="30"/>
      <c r="P28" s="30"/>
      <c r="Q28" s="30"/>
      <c r="R28" s="30"/>
      <c r="S28" s="48"/>
      <c r="T28" s="47"/>
      <c r="U28" s="47"/>
      <c r="V28" s="47"/>
      <c r="W28" s="47"/>
      <c r="X28" s="47"/>
      <c r="Y28" s="47"/>
      <c r="Z28" s="47"/>
    </row>
    <row r="29" spans="1:26" s="46" customFormat="1" x14ac:dyDescent="0.25">
      <c r="A29" s="13"/>
      <c r="B29" s="13"/>
      <c r="C29" s="13"/>
      <c r="D29" s="13"/>
      <c r="E29" s="13"/>
      <c r="F29" s="13"/>
      <c r="G29" s="13"/>
      <c r="H29" s="13"/>
      <c r="I29" s="13"/>
      <c r="J29" s="30"/>
      <c r="K29" s="30"/>
      <c r="L29" s="30"/>
      <c r="M29" s="30"/>
      <c r="N29" s="30"/>
      <c r="O29" s="30"/>
      <c r="P29" s="30"/>
      <c r="Q29" s="30"/>
      <c r="R29" s="30"/>
      <c r="S29" s="13"/>
    </row>
    <row r="30" spans="1:26" s="46" customFormat="1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30"/>
      <c r="K30" s="30"/>
      <c r="L30" s="30"/>
      <c r="M30" s="30"/>
      <c r="N30" s="30"/>
      <c r="O30" s="30"/>
      <c r="P30" s="30"/>
      <c r="Q30" s="30"/>
      <c r="R30" s="30"/>
      <c r="S30" s="13"/>
    </row>
    <row r="31" spans="1:26" s="46" customFormat="1" x14ac:dyDescent="0.25">
      <c r="A31" s="13"/>
      <c r="B31" s="107" t="s">
        <v>228</v>
      </c>
      <c r="C31" s="13"/>
      <c r="D31" s="13"/>
      <c r="E31" s="13"/>
      <c r="F31" s="13"/>
      <c r="G31" s="13"/>
      <c r="H31" s="13"/>
      <c r="I31" s="13"/>
      <c r="J31" s="30"/>
      <c r="K31" s="30"/>
      <c r="L31" s="30"/>
      <c r="M31" s="30"/>
      <c r="N31" s="30"/>
      <c r="O31" s="30"/>
      <c r="P31" s="30"/>
      <c r="Q31" s="30"/>
      <c r="R31" s="30"/>
      <c r="S31" s="13"/>
    </row>
    <row r="32" spans="1:26" s="46" customFormat="1" x14ac:dyDescent="0.25">
      <c r="A32" s="13"/>
      <c r="B32" s="13"/>
      <c r="C32" s="13"/>
      <c r="D32" s="13"/>
      <c r="E32" s="13"/>
      <c r="F32" s="13"/>
      <c r="G32" s="13"/>
      <c r="H32" s="13"/>
      <c r="I32" s="13"/>
      <c r="J32" s="30"/>
      <c r="K32" s="30"/>
      <c r="L32" s="30"/>
      <c r="M32" s="30"/>
      <c r="N32" s="30"/>
      <c r="O32" s="30"/>
      <c r="P32" s="30"/>
      <c r="Q32" s="30"/>
      <c r="R32" s="30"/>
      <c r="S32" s="13"/>
    </row>
    <row r="33" spans="1:19" s="46" customFormat="1" x14ac:dyDescent="0.25">
      <c r="A33" s="13"/>
      <c r="B33" s="13"/>
      <c r="C33" s="13"/>
      <c r="D33" s="13"/>
      <c r="E33" s="13"/>
      <c r="F33" s="13"/>
      <c r="G33" s="13"/>
      <c r="H33" s="13"/>
      <c r="I33" s="13"/>
      <c r="J33" s="30"/>
      <c r="K33" s="30"/>
      <c r="L33" s="30"/>
      <c r="M33" s="30"/>
      <c r="N33" s="30"/>
      <c r="O33" s="30"/>
      <c r="P33" s="30"/>
      <c r="Q33" s="30"/>
      <c r="R33" s="30"/>
      <c r="S33" s="13"/>
    </row>
    <row r="34" spans="1:19" s="46" customFormat="1" x14ac:dyDescent="0.25">
      <c r="A34" s="13"/>
      <c r="B34" s="13"/>
      <c r="C34" s="13"/>
      <c r="D34" s="13"/>
      <c r="E34" s="13"/>
      <c r="F34" s="13"/>
      <c r="G34" s="13"/>
      <c r="H34" s="13"/>
      <c r="I34" s="13"/>
      <c r="J34" s="30"/>
      <c r="K34" s="30"/>
      <c r="L34" s="30"/>
      <c r="M34" s="30"/>
      <c r="N34" s="30"/>
      <c r="O34" s="30"/>
      <c r="P34" s="30"/>
      <c r="Q34" s="30"/>
      <c r="R34" s="30"/>
      <c r="S34" s="13"/>
    </row>
    <row r="35" spans="1:19" s="46" customFormat="1" x14ac:dyDescent="0.25">
      <c r="A35" s="13"/>
      <c r="B35" s="13"/>
      <c r="C35" s="13"/>
      <c r="D35" s="13"/>
      <c r="E35" s="13"/>
      <c r="F35" s="13"/>
      <c r="G35" s="13"/>
      <c r="H35" s="13"/>
      <c r="I35" s="13"/>
      <c r="J35" s="30"/>
      <c r="K35" s="30"/>
      <c r="L35" s="30"/>
      <c r="M35" s="30"/>
      <c r="N35" s="30"/>
      <c r="O35" s="30"/>
      <c r="P35" s="30"/>
      <c r="Q35" s="30"/>
      <c r="R35" s="30"/>
      <c r="S35" s="13"/>
    </row>
    <row r="36" spans="1:19" s="46" customFormat="1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30"/>
      <c r="K36" s="30"/>
      <c r="L36" s="30"/>
      <c r="M36" s="30"/>
      <c r="N36" s="30"/>
      <c r="O36" s="30"/>
      <c r="P36" s="30"/>
      <c r="Q36" s="30"/>
      <c r="R36" s="30"/>
      <c r="S36" s="13"/>
    </row>
    <row r="37" spans="1:19" s="46" customFormat="1" x14ac:dyDescent="0.25">
      <c r="A37" s="13"/>
      <c r="B37" s="13"/>
      <c r="C37" s="13"/>
      <c r="D37" s="13"/>
      <c r="E37" s="13"/>
      <c r="F37" s="13"/>
      <c r="G37" s="13"/>
      <c r="H37" s="13"/>
      <c r="I37" s="13"/>
      <c r="J37" s="30"/>
      <c r="K37" s="30"/>
      <c r="L37" s="30"/>
      <c r="M37" s="30"/>
      <c r="N37" s="30"/>
      <c r="O37" s="30"/>
      <c r="P37" s="30"/>
      <c r="Q37" s="30"/>
      <c r="R37" s="30"/>
      <c r="S37" s="30"/>
    </row>
    <row r="38" spans="1:19" s="46" customFormat="1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30"/>
      <c r="K38" s="30"/>
      <c r="L38" s="30"/>
      <c r="M38" s="30"/>
      <c r="N38" s="30"/>
      <c r="O38" s="30"/>
      <c r="P38" s="30"/>
      <c r="Q38" s="30"/>
      <c r="R38" s="30"/>
      <c r="S38" s="13"/>
    </row>
    <row r="39" spans="1:19" s="46" customFormat="1" x14ac:dyDescent="0.25">
      <c r="A39" s="13"/>
      <c r="B39" s="13"/>
      <c r="C39" s="13"/>
      <c r="D39" s="13"/>
      <c r="E39" s="13"/>
      <c r="F39" s="13"/>
      <c r="G39" s="13"/>
      <c r="H39" s="13"/>
      <c r="I39" s="13"/>
      <c r="J39" s="30"/>
      <c r="K39" s="30"/>
      <c r="L39" s="30"/>
      <c r="M39" s="30"/>
      <c r="N39" s="30"/>
      <c r="O39" s="30"/>
      <c r="P39" s="30"/>
      <c r="Q39" s="30"/>
      <c r="R39" s="30"/>
      <c r="S39" s="13"/>
    </row>
    <row r="40" spans="1:19" s="46" customFormat="1" x14ac:dyDescent="0.25">
      <c r="A40" s="13"/>
      <c r="B40" s="13"/>
      <c r="C40" s="13"/>
      <c r="D40" s="13"/>
      <c r="E40" s="13"/>
      <c r="F40" s="13"/>
      <c r="G40" s="13"/>
      <c r="H40" s="13"/>
      <c r="I40" s="13"/>
      <c r="J40" s="30"/>
      <c r="K40" s="30"/>
      <c r="L40" s="30"/>
      <c r="M40" s="30"/>
      <c r="N40" s="30"/>
      <c r="O40" s="30"/>
      <c r="P40" s="30"/>
      <c r="Q40" s="30"/>
      <c r="R40" s="30"/>
      <c r="S40" s="13"/>
    </row>
    <row r="41" spans="1:19" s="46" customFormat="1" x14ac:dyDescent="0.25">
      <c r="A41" s="13"/>
      <c r="B41" s="13"/>
      <c r="C41" s="13"/>
      <c r="D41" s="13"/>
      <c r="E41" s="13"/>
      <c r="F41" s="13"/>
      <c r="G41" s="13"/>
      <c r="H41" s="13"/>
      <c r="I41" s="13"/>
      <c r="J41" s="30"/>
      <c r="K41" s="30"/>
      <c r="L41" s="30"/>
      <c r="M41" s="30"/>
      <c r="N41" s="30"/>
      <c r="O41" s="30"/>
      <c r="P41" s="30"/>
      <c r="Q41" s="30"/>
      <c r="R41" s="30"/>
      <c r="S41" s="13"/>
    </row>
    <row r="42" spans="1:19" s="46" customFormat="1" x14ac:dyDescent="0.25">
      <c r="A42" s="13"/>
      <c r="B42" s="13"/>
      <c r="C42" s="13"/>
      <c r="D42" s="13"/>
      <c r="E42" s="13"/>
      <c r="F42" s="13"/>
      <c r="G42" s="13"/>
      <c r="H42" s="13"/>
      <c r="I42" s="13"/>
      <c r="J42" s="30"/>
      <c r="K42" s="30"/>
      <c r="L42" s="30"/>
      <c r="M42" s="30"/>
      <c r="N42" s="30"/>
      <c r="O42" s="30"/>
      <c r="P42" s="30"/>
      <c r="Q42" s="30"/>
      <c r="R42" s="30"/>
      <c r="S42" s="13"/>
    </row>
    <row r="43" spans="1:19" s="46" customFormat="1" x14ac:dyDescent="0.25">
      <c r="A43" s="13"/>
      <c r="B43" s="13"/>
      <c r="C43" s="13"/>
      <c r="D43" s="13"/>
      <c r="E43" s="13"/>
      <c r="F43" s="13"/>
      <c r="G43" s="13"/>
      <c r="H43" s="13"/>
      <c r="I43" s="13"/>
      <c r="J43" s="30"/>
      <c r="K43" s="30"/>
      <c r="L43" s="30"/>
      <c r="M43" s="30"/>
      <c r="N43" s="30"/>
      <c r="O43" s="30"/>
      <c r="P43" s="30"/>
      <c r="Q43" s="30"/>
      <c r="R43" s="30"/>
      <c r="S43" s="13"/>
    </row>
    <row r="44" spans="1:19" s="46" customFormat="1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30"/>
      <c r="K44" s="30"/>
      <c r="L44" s="30"/>
      <c r="M44" s="30"/>
      <c r="N44" s="30"/>
      <c r="O44" s="30"/>
      <c r="P44" s="30"/>
      <c r="Q44" s="30"/>
      <c r="R44" s="30"/>
      <c r="S44" s="13"/>
    </row>
    <row r="45" spans="1:19" s="46" customFormat="1" x14ac:dyDescent="0.25">
      <c r="A45" s="13"/>
      <c r="B45" s="13"/>
      <c r="C45" s="13"/>
      <c r="D45" s="13"/>
      <c r="E45" s="13"/>
      <c r="F45" s="13"/>
      <c r="G45" s="13"/>
      <c r="H45" s="13"/>
      <c r="I45" s="13"/>
      <c r="J45" s="30"/>
      <c r="K45" s="30"/>
      <c r="L45" s="30"/>
      <c r="M45" s="30"/>
      <c r="N45" s="30"/>
      <c r="O45" s="30"/>
      <c r="P45" s="30"/>
      <c r="Q45" s="30"/>
      <c r="R45" s="30"/>
      <c r="S45" s="13"/>
    </row>
    <row r="46" spans="1:19" s="46" customFormat="1" x14ac:dyDescent="0.25">
      <c r="A46" s="13"/>
      <c r="B46" s="13"/>
      <c r="C46" s="13"/>
      <c r="D46" s="13"/>
      <c r="E46" s="13"/>
      <c r="F46" s="13"/>
      <c r="G46" s="13"/>
      <c r="H46" s="13"/>
      <c r="I46" s="13"/>
      <c r="J46" s="30"/>
      <c r="K46" s="30"/>
      <c r="L46" s="30"/>
      <c r="M46" s="30"/>
      <c r="N46" s="30"/>
      <c r="O46" s="30"/>
      <c r="P46" s="30"/>
      <c r="Q46" s="30"/>
      <c r="R46" s="30"/>
      <c r="S46" s="13"/>
    </row>
    <row r="47" spans="1:19" s="46" customFormat="1" x14ac:dyDescent="0.25">
      <c r="A47" s="13"/>
      <c r="B47" s="13"/>
      <c r="C47" s="13"/>
      <c r="D47" s="13"/>
      <c r="E47" s="13"/>
      <c r="F47" s="13"/>
      <c r="G47" s="13"/>
      <c r="H47" s="13"/>
      <c r="I47" s="13"/>
      <c r="J47" s="30"/>
      <c r="K47" s="30"/>
      <c r="L47" s="30"/>
      <c r="M47" s="30"/>
      <c r="N47" s="30"/>
      <c r="O47" s="30"/>
      <c r="P47" s="30"/>
      <c r="Q47" s="30"/>
      <c r="R47" s="30"/>
      <c r="S47" s="13"/>
    </row>
    <row r="48" spans="1:19" s="46" customFormat="1" x14ac:dyDescent="0.25">
      <c r="A48" s="13"/>
      <c r="B48" s="13"/>
      <c r="C48" s="13"/>
      <c r="D48" s="13"/>
      <c r="E48" s="13"/>
      <c r="F48" s="13"/>
      <c r="G48" s="13"/>
      <c r="H48" s="13"/>
      <c r="I48" s="13"/>
      <c r="J48" s="30"/>
      <c r="K48" s="30"/>
      <c r="L48" s="30"/>
      <c r="M48" s="30"/>
      <c r="N48" s="30"/>
      <c r="O48" s="30"/>
      <c r="P48" s="30"/>
      <c r="Q48" s="30"/>
      <c r="R48" s="30"/>
      <c r="S48" s="13"/>
    </row>
    <row r="49" spans="1:19" s="46" customFormat="1" x14ac:dyDescent="0.25">
      <c r="A49" s="13"/>
      <c r="B49" s="13"/>
      <c r="C49" s="13"/>
      <c r="D49" s="13"/>
      <c r="E49" s="13"/>
      <c r="F49" s="13"/>
      <c r="G49" s="13"/>
      <c r="H49" s="13"/>
      <c r="I49" s="13"/>
      <c r="J49" s="30"/>
      <c r="K49" s="30"/>
      <c r="L49" s="30"/>
      <c r="M49" s="30"/>
      <c r="N49" s="30"/>
      <c r="O49" s="30"/>
      <c r="P49" s="30"/>
      <c r="Q49" s="30"/>
      <c r="R49" s="30"/>
      <c r="S49" s="13"/>
    </row>
    <row r="50" spans="1:19" s="46" customFormat="1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30"/>
      <c r="K50" s="30"/>
      <c r="L50" s="30"/>
      <c r="M50" s="30"/>
      <c r="N50" s="30"/>
      <c r="O50" s="30"/>
      <c r="P50" s="30"/>
      <c r="Q50" s="30"/>
      <c r="R50" s="30"/>
      <c r="S50" s="13"/>
    </row>
    <row r="51" spans="1:19" s="46" customFormat="1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30"/>
      <c r="K51" s="30"/>
      <c r="L51" s="30"/>
      <c r="M51" s="30"/>
      <c r="N51" s="30"/>
      <c r="O51" s="30"/>
      <c r="P51" s="30"/>
      <c r="Q51" s="30"/>
      <c r="R51" s="30"/>
      <c r="S51" s="13"/>
    </row>
    <row r="52" spans="1:19" s="46" customFormat="1" x14ac:dyDescent="0.25">
      <c r="A52" s="13"/>
      <c r="B52" s="13"/>
      <c r="C52" s="13"/>
      <c r="D52" s="13"/>
      <c r="E52" s="13"/>
      <c r="F52" s="13"/>
      <c r="G52" s="13"/>
      <c r="H52" s="13"/>
      <c r="I52" s="13"/>
      <c r="J52" s="30"/>
      <c r="K52" s="30"/>
      <c r="L52" s="30"/>
      <c r="M52" s="30"/>
      <c r="N52" s="30"/>
      <c r="O52" s="30"/>
      <c r="P52" s="30"/>
      <c r="Q52" s="30"/>
      <c r="R52" s="30"/>
      <c r="S52" s="13"/>
    </row>
    <row r="53" spans="1:19" s="46" customFormat="1" x14ac:dyDescent="0.25">
      <c r="A53" s="13"/>
      <c r="B53" s="13"/>
      <c r="C53" s="13"/>
      <c r="D53" s="13"/>
      <c r="E53" s="13"/>
      <c r="F53" s="13"/>
      <c r="G53" s="13"/>
      <c r="H53" s="13"/>
      <c r="I53" s="13"/>
      <c r="J53" s="30"/>
      <c r="K53" s="30"/>
      <c r="L53" s="30"/>
      <c r="M53" s="30"/>
      <c r="N53" s="30"/>
      <c r="O53" s="30"/>
      <c r="P53" s="30"/>
      <c r="Q53" s="30"/>
      <c r="R53" s="30"/>
      <c r="S53" s="13"/>
    </row>
    <row r="54" spans="1:19" s="46" customFormat="1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30"/>
      <c r="K54" s="30"/>
      <c r="L54" s="30"/>
      <c r="M54" s="30"/>
      <c r="N54" s="30"/>
      <c r="O54" s="30"/>
      <c r="P54" s="30"/>
      <c r="Q54" s="30"/>
      <c r="R54" s="30"/>
      <c r="S54" s="13"/>
    </row>
    <row r="55" spans="1:19" s="46" customFormat="1" x14ac:dyDescent="0.25">
      <c r="A55" s="13"/>
      <c r="B55" s="13"/>
      <c r="C55" s="13"/>
      <c r="D55" s="13"/>
      <c r="E55" s="13"/>
      <c r="F55" s="13"/>
      <c r="G55" s="13"/>
      <c r="H55" s="13"/>
      <c r="I55" s="13"/>
      <c r="J55" s="30"/>
      <c r="K55" s="30"/>
      <c r="L55" s="30"/>
      <c r="M55" s="30"/>
      <c r="N55" s="30"/>
      <c r="O55" s="30"/>
      <c r="P55" s="30"/>
      <c r="Q55" s="30"/>
      <c r="R55" s="30"/>
      <c r="S55" s="13"/>
    </row>
    <row r="56" spans="1:19" s="46" customFormat="1" x14ac:dyDescent="0.25">
      <c r="A56" s="13"/>
      <c r="B56" s="13"/>
      <c r="C56" s="13"/>
      <c r="D56" s="13"/>
      <c r="E56" s="13"/>
      <c r="F56" s="13"/>
      <c r="G56" s="13"/>
      <c r="H56" s="13"/>
      <c r="I56" s="13"/>
      <c r="J56" s="30"/>
      <c r="K56" s="30"/>
      <c r="L56" s="30"/>
      <c r="M56" s="30"/>
      <c r="N56" s="30"/>
      <c r="O56" s="30"/>
      <c r="P56" s="30"/>
      <c r="Q56" s="30"/>
      <c r="R56" s="30"/>
      <c r="S56" s="13"/>
    </row>
    <row r="57" spans="1:19" s="46" customFormat="1" x14ac:dyDescent="0.25">
      <c r="A57" s="13"/>
      <c r="B57" s="13"/>
      <c r="C57" s="13"/>
      <c r="D57" s="13"/>
      <c r="E57" s="13"/>
      <c r="F57" s="13"/>
      <c r="G57" s="13"/>
      <c r="H57" s="13"/>
      <c r="I57" s="13"/>
      <c r="J57" s="30"/>
      <c r="K57" s="30"/>
      <c r="L57" s="30"/>
      <c r="M57" s="30"/>
      <c r="N57" s="30"/>
      <c r="O57" s="30"/>
      <c r="P57" s="30"/>
      <c r="Q57" s="30"/>
      <c r="R57" s="30"/>
      <c r="S57" s="13"/>
    </row>
    <row r="58" spans="1:19" s="46" customFormat="1" x14ac:dyDescent="0.25">
      <c r="A58" s="13"/>
      <c r="B58" s="13"/>
      <c r="C58" s="13"/>
      <c r="D58" s="13"/>
      <c r="E58" s="13"/>
      <c r="F58" s="13"/>
      <c r="G58" s="13"/>
      <c r="H58" s="13"/>
      <c r="I58" s="13"/>
      <c r="J58" s="30"/>
      <c r="K58" s="30"/>
      <c r="L58" s="30"/>
      <c r="M58" s="30"/>
      <c r="N58" s="30"/>
      <c r="O58" s="30"/>
      <c r="P58" s="30"/>
      <c r="Q58" s="30"/>
      <c r="R58" s="30"/>
      <c r="S58" s="13"/>
    </row>
    <row r="59" spans="1:19" s="46" customFormat="1" x14ac:dyDescent="0.25">
      <c r="A59" s="13"/>
      <c r="B59" s="13"/>
      <c r="C59" s="13"/>
      <c r="D59" s="13"/>
      <c r="E59" s="13"/>
      <c r="F59" s="13"/>
      <c r="G59" s="13"/>
      <c r="H59" s="13"/>
      <c r="I59" s="13"/>
      <c r="J59" s="30"/>
      <c r="K59" s="30"/>
      <c r="L59" s="30"/>
      <c r="M59" s="30"/>
      <c r="N59" s="30"/>
      <c r="O59" s="30"/>
      <c r="P59" s="30"/>
      <c r="Q59" s="30"/>
      <c r="R59" s="30"/>
      <c r="S59" s="13"/>
    </row>
    <row r="60" spans="1:19" s="46" customFormat="1" x14ac:dyDescent="0.25">
      <c r="A60" s="13"/>
      <c r="B60" s="13"/>
      <c r="C60" s="13"/>
      <c r="D60" s="13"/>
      <c r="E60" s="13"/>
      <c r="F60" s="13"/>
      <c r="G60" s="13"/>
      <c r="H60" s="13"/>
      <c r="I60" s="13"/>
      <c r="J60" s="30"/>
      <c r="K60" s="30"/>
      <c r="L60" s="30"/>
      <c r="M60" s="30"/>
      <c r="N60" s="30"/>
      <c r="O60" s="30"/>
      <c r="P60" s="30"/>
      <c r="Q60" s="30"/>
      <c r="R60" s="30"/>
      <c r="S60" s="13"/>
    </row>
    <row r="61" spans="1:19" s="46" customFormat="1" x14ac:dyDescent="0.25">
      <c r="A61" s="13"/>
      <c r="B61" s="13"/>
      <c r="C61" s="13"/>
      <c r="D61" s="13"/>
      <c r="E61" s="13"/>
      <c r="F61" s="13"/>
      <c r="G61" s="13"/>
      <c r="H61" s="13"/>
      <c r="I61" s="13"/>
      <c r="J61" s="30"/>
      <c r="K61" s="30"/>
      <c r="L61" s="30"/>
      <c r="M61" s="30"/>
      <c r="N61" s="30"/>
      <c r="O61" s="30"/>
      <c r="P61" s="30"/>
      <c r="Q61" s="30"/>
      <c r="R61" s="30"/>
      <c r="S61" s="13"/>
    </row>
    <row r="62" spans="1:19" s="46" customFormat="1" x14ac:dyDescent="0.25">
      <c r="A62" s="13"/>
      <c r="B62" s="13"/>
      <c r="C62" s="13"/>
      <c r="D62" s="13"/>
      <c r="E62" s="13"/>
      <c r="F62" s="13"/>
      <c r="G62" s="13"/>
      <c r="H62" s="13"/>
      <c r="I62" s="13"/>
      <c r="J62" s="30"/>
      <c r="K62" s="30"/>
      <c r="L62" s="30"/>
      <c r="M62" s="30"/>
      <c r="N62" s="30"/>
      <c r="O62" s="30"/>
      <c r="P62" s="30"/>
      <c r="Q62" s="30"/>
      <c r="R62" s="30"/>
      <c r="S62" s="13"/>
    </row>
    <row r="63" spans="1:19" s="46" customFormat="1" x14ac:dyDescent="0.25">
      <c r="A63" s="13"/>
      <c r="B63" s="13"/>
      <c r="C63" s="13"/>
      <c r="D63" s="13"/>
      <c r="E63" s="13"/>
      <c r="F63" s="13"/>
      <c r="G63" s="13"/>
      <c r="H63" s="13"/>
      <c r="I63" s="13"/>
      <c r="J63" s="30"/>
      <c r="K63" s="30"/>
      <c r="L63" s="30"/>
      <c r="M63" s="30"/>
      <c r="N63" s="30"/>
      <c r="O63" s="30"/>
      <c r="P63" s="30"/>
      <c r="Q63" s="30"/>
      <c r="R63" s="30"/>
      <c r="S63" s="13"/>
    </row>
    <row r="64" spans="1:19" s="46" customFormat="1" x14ac:dyDescent="0.25">
      <c r="A64" s="13"/>
      <c r="B64" s="13"/>
      <c r="C64" s="13"/>
      <c r="D64" s="13"/>
      <c r="E64" s="13"/>
      <c r="F64" s="13"/>
      <c r="G64" s="13"/>
      <c r="H64" s="13"/>
      <c r="I64" s="13"/>
      <c r="J64" s="30"/>
      <c r="K64" s="30"/>
      <c r="L64" s="30"/>
      <c r="M64" s="30"/>
      <c r="N64" s="30"/>
      <c r="O64" s="30"/>
      <c r="P64" s="30"/>
      <c r="Q64" s="30"/>
      <c r="R64" s="30"/>
      <c r="S64" s="13"/>
    </row>
    <row r="65" spans="1:19" s="46" customFormat="1" x14ac:dyDescent="0.25">
      <c r="A65" s="13"/>
      <c r="B65" s="13"/>
      <c r="C65" s="13"/>
      <c r="D65" s="13"/>
      <c r="E65" s="13"/>
      <c r="F65" s="13"/>
      <c r="G65" s="13"/>
      <c r="H65" s="13"/>
      <c r="I65" s="13"/>
      <c r="J65" s="30"/>
      <c r="K65" s="30"/>
      <c r="L65" s="30"/>
      <c r="M65" s="30"/>
      <c r="N65" s="30"/>
      <c r="O65" s="30"/>
      <c r="P65" s="30"/>
      <c r="Q65" s="30"/>
      <c r="R65" s="30"/>
      <c r="S65" s="13"/>
    </row>
    <row r="66" spans="1:19" s="46" customFormat="1" x14ac:dyDescent="0.25">
      <c r="A66" s="13"/>
      <c r="B66" s="13"/>
      <c r="C66" s="13"/>
      <c r="D66" s="13"/>
      <c r="E66" s="13"/>
      <c r="F66" s="13"/>
      <c r="G66" s="13"/>
      <c r="H66" s="13"/>
      <c r="I66" s="13"/>
      <c r="J66" s="30"/>
      <c r="K66" s="30"/>
      <c r="L66" s="30"/>
      <c r="M66" s="30"/>
      <c r="N66" s="30"/>
      <c r="O66" s="30"/>
      <c r="P66" s="30"/>
      <c r="Q66" s="30"/>
      <c r="R66" s="30"/>
      <c r="S66" s="13"/>
    </row>
    <row r="67" spans="1:19" s="46" customFormat="1" x14ac:dyDescent="0.25">
      <c r="A67" s="13"/>
      <c r="B67" s="13"/>
      <c r="C67" s="13"/>
      <c r="D67" s="13"/>
      <c r="E67" s="13"/>
      <c r="F67" s="13"/>
      <c r="G67" s="13"/>
      <c r="H67" s="13"/>
      <c r="I67" s="13"/>
      <c r="J67" s="30"/>
      <c r="K67" s="30"/>
      <c r="L67" s="30"/>
      <c r="M67" s="30"/>
      <c r="N67" s="30"/>
      <c r="O67" s="30"/>
      <c r="P67" s="30"/>
      <c r="Q67" s="30"/>
      <c r="R67" s="30"/>
      <c r="S67" s="13"/>
    </row>
    <row r="68" spans="1:19" s="46" customFormat="1" x14ac:dyDescent="0.25">
      <c r="A68" s="13"/>
      <c r="B68" s="13"/>
      <c r="C68" s="13"/>
      <c r="D68" s="13"/>
      <c r="E68" s="13"/>
      <c r="F68" s="13"/>
      <c r="G68" s="13"/>
      <c r="H68" s="13"/>
      <c r="I68" s="13"/>
      <c r="J68" s="30"/>
      <c r="K68" s="30"/>
      <c r="L68" s="30"/>
      <c r="M68" s="30"/>
      <c r="N68" s="30"/>
      <c r="O68" s="30"/>
      <c r="P68" s="30"/>
      <c r="Q68" s="30"/>
      <c r="R68" s="30"/>
      <c r="S68" s="13"/>
    </row>
    <row r="69" spans="1:19" x14ac:dyDescent="0.25">
      <c r="A69" s="13"/>
      <c r="B69" s="13"/>
      <c r="C69" s="13"/>
      <c r="D69" s="13"/>
      <c r="E69" s="13"/>
      <c r="F69" s="13"/>
      <c r="G69" s="13"/>
      <c r="H69" s="13"/>
      <c r="I69" s="13"/>
      <c r="J69" s="30"/>
      <c r="K69" s="30"/>
      <c r="L69" s="30"/>
      <c r="M69" s="30"/>
      <c r="N69" s="30"/>
      <c r="O69" s="30"/>
      <c r="P69" s="30"/>
      <c r="Q69" s="30"/>
      <c r="R69" s="30"/>
      <c r="S69" s="44"/>
    </row>
    <row r="70" spans="1:19" x14ac:dyDescent="0.25">
      <c r="A70" s="13"/>
      <c r="B70" s="13"/>
      <c r="C70" s="13"/>
      <c r="D70" s="13"/>
      <c r="E70" s="13"/>
      <c r="F70" s="13"/>
      <c r="G70" s="13"/>
      <c r="H70" s="13"/>
      <c r="I70" s="13"/>
      <c r="J70" s="30"/>
      <c r="K70" s="30"/>
      <c r="L70" s="30"/>
      <c r="M70" s="30"/>
      <c r="N70" s="30"/>
      <c r="O70" s="30"/>
      <c r="P70" s="30"/>
      <c r="Q70" s="30"/>
      <c r="R70" s="30"/>
      <c r="S70" s="44"/>
    </row>
    <row r="71" spans="1:19" x14ac:dyDescent="0.25">
      <c r="A71" s="13"/>
      <c r="B71" s="13"/>
      <c r="C71" s="13"/>
      <c r="D71" s="13"/>
      <c r="E71" s="13"/>
      <c r="F71" s="13"/>
      <c r="G71" s="13"/>
      <c r="H71" s="13"/>
      <c r="I71" s="13"/>
      <c r="J71" s="30"/>
      <c r="K71" s="30"/>
      <c r="L71" s="30"/>
      <c r="M71" s="30"/>
      <c r="N71" s="30"/>
      <c r="O71" s="30"/>
      <c r="P71" s="30"/>
      <c r="Q71" s="30"/>
      <c r="R71" s="30"/>
      <c r="S71" s="44"/>
    </row>
    <row r="72" spans="1:19" x14ac:dyDescent="0.25">
      <c r="A72" s="13"/>
      <c r="B72" s="13"/>
      <c r="C72" s="13"/>
      <c r="D72" s="13"/>
      <c r="E72" s="13"/>
      <c r="F72" s="13"/>
      <c r="G72" s="13"/>
      <c r="H72" s="13"/>
      <c r="I72" s="13"/>
      <c r="J72" s="30"/>
      <c r="K72" s="30"/>
      <c r="L72" s="30"/>
      <c r="M72" s="30"/>
      <c r="N72" s="30"/>
      <c r="O72" s="30"/>
      <c r="P72" s="30"/>
      <c r="Q72" s="30"/>
      <c r="R72" s="30"/>
      <c r="S72" s="44"/>
    </row>
    <row r="73" spans="1:19" x14ac:dyDescent="0.25">
      <c r="A73" s="13"/>
      <c r="B73" s="13"/>
      <c r="C73" s="13"/>
      <c r="D73" s="13"/>
      <c r="E73" s="13"/>
      <c r="F73" s="13"/>
      <c r="G73" s="13"/>
      <c r="H73" s="13"/>
      <c r="I73" s="13"/>
      <c r="J73" s="30"/>
      <c r="K73" s="30"/>
      <c r="L73" s="30"/>
      <c r="M73" s="30"/>
      <c r="N73" s="30"/>
      <c r="O73" s="30"/>
      <c r="P73" s="30"/>
      <c r="Q73" s="30"/>
      <c r="R73" s="30"/>
      <c r="S73" s="44"/>
    </row>
    <row r="74" spans="1:19" x14ac:dyDescent="0.25">
      <c r="A74" s="13"/>
      <c r="B74" s="13"/>
      <c r="C74" s="13"/>
      <c r="D74" s="13"/>
      <c r="E74" s="13"/>
      <c r="F74" s="13"/>
      <c r="G74" s="13"/>
      <c r="H74" s="13"/>
      <c r="I74" s="13"/>
      <c r="J74" s="30"/>
      <c r="K74" s="30"/>
      <c r="L74" s="30"/>
      <c r="M74" s="30"/>
      <c r="N74" s="30"/>
      <c r="O74" s="30"/>
      <c r="P74" s="30"/>
      <c r="Q74" s="30"/>
      <c r="R74" s="30"/>
      <c r="S74" s="44"/>
    </row>
    <row r="75" spans="1:19" x14ac:dyDescent="0.25">
      <c r="A75" s="13"/>
      <c r="B75" s="13"/>
      <c r="C75" s="13"/>
      <c r="D75" s="13"/>
      <c r="E75" s="13"/>
      <c r="F75" s="13"/>
      <c r="G75" s="13"/>
      <c r="H75" s="13"/>
      <c r="I75" s="13"/>
      <c r="J75" s="30"/>
      <c r="K75" s="30"/>
      <c r="L75" s="30"/>
      <c r="M75" s="30"/>
      <c r="N75" s="30"/>
      <c r="O75" s="30"/>
      <c r="P75" s="30"/>
      <c r="Q75" s="30"/>
      <c r="R75" s="30"/>
      <c r="S75" s="44"/>
    </row>
    <row r="76" spans="1:19" x14ac:dyDescent="0.25">
      <c r="A76" s="13"/>
      <c r="B76" s="13"/>
      <c r="C76" s="13"/>
      <c r="D76" s="13"/>
      <c r="E76" s="13"/>
      <c r="F76" s="13"/>
      <c r="G76" s="13"/>
      <c r="H76" s="13"/>
      <c r="I76" s="13"/>
      <c r="J76" s="30"/>
      <c r="K76" s="30"/>
      <c r="L76" s="30"/>
      <c r="M76" s="30"/>
      <c r="N76" s="30"/>
      <c r="O76" s="30"/>
      <c r="P76" s="30"/>
      <c r="Q76" s="30"/>
      <c r="R76" s="30"/>
      <c r="S76" s="44"/>
    </row>
    <row r="77" spans="1:19" x14ac:dyDescent="0.25">
      <c r="A77" s="13"/>
      <c r="B77" s="13"/>
      <c r="C77" s="13"/>
      <c r="D77" s="13"/>
      <c r="E77" s="13"/>
      <c r="F77" s="13"/>
      <c r="G77" s="13"/>
      <c r="H77" s="13"/>
      <c r="I77" s="13"/>
      <c r="J77" s="30"/>
      <c r="K77" s="30"/>
      <c r="L77" s="30"/>
      <c r="M77" s="30"/>
      <c r="N77" s="30"/>
      <c r="O77" s="30"/>
      <c r="P77" s="30"/>
      <c r="Q77" s="30"/>
      <c r="R77" s="30"/>
      <c r="S77" s="44"/>
    </row>
    <row r="78" spans="1:19" x14ac:dyDescent="0.25">
      <c r="A78" s="13"/>
      <c r="B78" s="13"/>
      <c r="C78" s="13"/>
      <c r="D78" s="13"/>
      <c r="E78" s="13"/>
      <c r="F78" s="13"/>
      <c r="G78" s="13"/>
      <c r="H78" s="13"/>
      <c r="I78" s="13"/>
      <c r="J78" s="30"/>
      <c r="K78" s="30"/>
      <c r="L78" s="30"/>
      <c r="M78" s="30"/>
      <c r="N78" s="30"/>
      <c r="O78" s="30"/>
      <c r="P78" s="30"/>
      <c r="Q78" s="30"/>
      <c r="R78" s="30"/>
      <c r="S78" s="44"/>
    </row>
    <row r="79" spans="1:19" x14ac:dyDescent="0.25">
      <c r="A79" s="13"/>
      <c r="B79" s="13"/>
      <c r="C79" s="13"/>
      <c r="D79" s="13"/>
      <c r="E79" s="13"/>
      <c r="F79" s="13"/>
      <c r="G79" s="13"/>
      <c r="H79" s="13"/>
      <c r="I79" s="13"/>
      <c r="J79" s="30"/>
      <c r="K79" s="30"/>
      <c r="L79" s="30"/>
      <c r="M79" s="30"/>
      <c r="N79" s="30"/>
      <c r="O79" s="30"/>
      <c r="P79" s="30"/>
      <c r="Q79" s="30"/>
      <c r="R79" s="30"/>
      <c r="S79" s="44"/>
    </row>
    <row r="80" spans="1:19" x14ac:dyDescent="0.25">
      <c r="A80" s="13"/>
      <c r="B80" s="13"/>
      <c r="C80" s="13"/>
      <c r="D80" s="13"/>
      <c r="E80" s="13"/>
      <c r="F80" s="13"/>
      <c r="G80" s="13"/>
      <c r="H80" s="13"/>
      <c r="I80" s="13"/>
      <c r="J80" s="30"/>
      <c r="K80" s="30"/>
      <c r="L80" s="30"/>
      <c r="M80" s="30"/>
      <c r="N80" s="30"/>
      <c r="O80" s="30"/>
      <c r="P80" s="30"/>
      <c r="Q80" s="30"/>
      <c r="R80" s="30"/>
      <c r="S80" s="44"/>
    </row>
    <row r="81" spans="1:19" x14ac:dyDescent="0.25">
      <c r="A81" s="13"/>
      <c r="B81" s="13"/>
      <c r="C81" s="13"/>
      <c r="D81" s="13"/>
      <c r="E81" s="13"/>
      <c r="F81" s="13"/>
      <c r="G81" s="13"/>
      <c r="H81" s="13"/>
      <c r="I81" s="13"/>
      <c r="J81" s="30"/>
      <c r="K81" s="30"/>
      <c r="L81" s="30"/>
      <c r="M81" s="30"/>
      <c r="N81" s="30"/>
      <c r="O81" s="30"/>
      <c r="P81" s="30"/>
      <c r="Q81" s="30"/>
      <c r="R81" s="30"/>
      <c r="S81" s="44"/>
    </row>
    <row r="82" spans="1:19" x14ac:dyDescent="0.25">
      <c r="A82" s="13"/>
      <c r="B82" s="13"/>
      <c r="C82" s="13"/>
      <c r="D82" s="13"/>
      <c r="E82" s="13"/>
      <c r="F82" s="13"/>
      <c r="G82" s="13"/>
      <c r="H82" s="13"/>
      <c r="I82" s="13"/>
      <c r="J82" s="30"/>
      <c r="K82" s="30"/>
      <c r="L82" s="30"/>
      <c r="M82" s="30"/>
      <c r="N82" s="30"/>
      <c r="O82" s="30"/>
      <c r="P82" s="30"/>
      <c r="Q82" s="30"/>
      <c r="R82" s="30"/>
      <c r="S82" s="44"/>
    </row>
    <row r="83" spans="1:19" x14ac:dyDescent="0.25">
      <c r="A83" s="13"/>
      <c r="B83" s="13"/>
      <c r="C83" s="13"/>
      <c r="D83" s="13"/>
      <c r="E83" s="13"/>
      <c r="F83" s="13"/>
      <c r="G83" s="13"/>
      <c r="H83" s="13"/>
      <c r="I83" s="13"/>
      <c r="J83" s="30"/>
      <c r="K83" s="30"/>
      <c r="L83" s="30"/>
      <c r="M83" s="30"/>
      <c r="N83" s="30"/>
      <c r="O83" s="30"/>
      <c r="P83" s="30"/>
      <c r="Q83" s="30"/>
      <c r="R83" s="30"/>
      <c r="S83" s="44"/>
    </row>
    <row r="84" spans="1:19" x14ac:dyDescent="0.25">
      <c r="A84" s="13"/>
      <c r="B84" s="13"/>
      <c r="C84" s="13"/>
      <c r="D84" s="13"/>
      <c r="E84" s="13"/>
      <c r="F84" s="13"/>
      <c r="G84" s="13"/>
      <c r="H84" s="13"/>
      <c r="I84" s="13"/>
      <c r="J84" s="30"/>
      <c r="K84" s="30"/>
      <c r="L84" s="30"/>
      <c r="M84" s="30"/>
      <c r="N84" s="30"/>
      <c r="O84" s="30"/>
      <c r="P84" s="30"/>
      <c r="Q84" s="30"/>
      <c r="R84" s="30"/>
      <c r="S84" s="44"/>
    </row>
    <row r="85" spans="1:19" x14ac:dyDescent="0.25">
      <c r="A85" s="13"/>
      <c r="B85" s="13"/>
      <c r="C85" s="13"/>
      <c r="D85" s="13"/>
      <c r="E85" s="13"/>
      <c r="F85" s="13"/>
      <c r="G85" s="13"/>
      <c r="H85" s="13"/>
      <c r="I85" s="13"/>
      <c r="J85" s="30"/>
      <c r="K85" s="30"/>
      <c r="L85" s="30"/>
      <c r="M85" s="30"/>
      <c r="N85" s="30"/>
      <c r="O85" s="30"/>
      <c r="P85" s="30"/>
      <c r="Q85" s="30"/>
      <c r="R85" s="30"/>
      <c r="S85" s="44"/>
    </row>
    <row r="86" spans="1:19" x14ac:dyDescent="0.25">
      <c r="A86" s="13"/>
      <c r="B86" s="13"/>
      <c r="C86" s="13"/>
      <c r="D86" s="13"/>
      <c r="E86" s="13"/>
      <c r="F86" s="13"/>
      <c r="G86" s="13"/>
      <c r="H86" s="13"/>
      <c r="I86" s="13"/>
      <c r="J86" s="30"/>
      <c r="K86" s="30"/>
      <c r="L86" s="30"/>
      <c r="M86" s="30"/>
      <c r="N86" s="30"/>
      <c r="O86" s="30"/>
      <c r="P86" s="30"/>
      <c r="Q86" s="30"/>
      <c r="R86" s="30"/>
      <c r="S86" s="44"/>
    </row>
    <row r="87" spans="1:19" x14ac:dyDescent="0.25">
      <c r="A87" s="13"/>
      <c r="B87" s="13"/>
      <c r="C87" s="13"/>
      <c r="D87" s="13"/>
      <c r="E87" s="13"/>
      <c r="F87" s="13"/>
      <c r="G87" s="13"/>
      <c r="H87" s="13"/>
      <c r="I87" s="13"/>
      <c r="J87" s="30"/>
      <c r="K87" s="30"/>
      <c r="L87" s="30"/>
      <c r="M87" s="30"/>
      <c r="N87" s="30"/>
      <c r="O87" s="30"/>
      <c r="P87" s="30"/>
      <c r="Q87" s="30"/>
      <c r="R87" s="30"/>
      <c r="S87" s="44"/>
    </row>
    <row r="88" spans="1:19" x14ac:dyDescent="0.25">
      <c r="A88" s="13"/>
      <c r="B88" s="13"/>
      <c r="C88" s="13"/>
      <c r="D88" s="13"/>
      <c r="E88" s="13"/>
      <c r="F88" s="13"/>
      <c r="G88" s="13"/>
      <c r="H88" s="13"/>
      <c r="I88" s="13"/>
      <c r="J88" s="30"/>
      <c r="K88" s="30"/>
      <c r="L88" s="30"/>
      <c r="M88" s="30"/>
      <c r="N88" s="30"/>
      <c r="O88" s="30"/>
      <c r="P88" s="30"/>
      <c r="Q88" s="30"/>
      <c r="R88" s="30"/>
      <c r="S88" s="44"/>
    </row>
    <row r="89" spans="1:19" x14ac:dyDescent="0.25">
      <c r="A89" s="13"/>
      <c r="B89" s="13"/>
      <c r="C89" s="13"/>
      <c r="D89" s="13"/>
      <c r="E89" s="13"/>
      <c r="F89" s="13"/>
      <c r="G89" s="13"/>
      <c r="H89" s="13"/>
      <c r="I89" s="13"/>
      <c r="J89" s="30"/>
      <c r="K89" s="30"/>
      <c r="L89" s="30"/>
      <c r="M89" s="30"/>
      <c r="N89" s="30"/>
      <c r="O89" s="30"/>
      <c r="P89" s="30"/>
      <c r="Q89" s="30"/>
      <c r="R89" s="30"/>
      <c r="S89" s="44"/>
    </row>
    <row r="90" spans="1:19" x14ac:dyDescent="0.25">
      <c r="A90" s="13"/>
      <c r="B90" s="13"/>
      <c r="C90" s="13"/>
      <c r="D90" s="13"/>
      <c r="E90" s="13"/>
      <c r="F90" s="13"/>
      <c r="G90" s="13"/>
      <c r="H90" s="13"/>
      <c r="I90" s="13"/>
      <c r="J90" s="30"/>
      <c r="K90" s="30"/>
      <c r="L90" s="30"/>
      <c r="M90" s="30"/>
      <c r="N90" s="30"/>
      <c r="O90" s="30"/>
      <c r="P90" s="30"/>
      <c r="Q90" s="30"/>
      <c r="R90" s="30"/>
      <c r="S90" s="44"/>
    </row>
    <row r="91" spans="1:19" x14ac:dyDescent="0.25">
      <c r="A91" s="13"/>
      <c r="B91" s="13"/>
      <c r="C91" s="13"/>
      <c r="D91" s="13"/>
      <c r="E91" s="13"/>
      <c r="F91" s="13"/>
      <c r="G91" s="13"/>
      <c r="H91" s="13"/>
      <c r="I91" s="13"/>
      <c r="J91" s="30"/>
      <c r="K91" s="30"/>
      <c r="L91" s="30"/>
      <c r="M91" s="30"/>
      <c r="N91" s="30"/>
      <c r="O91" s="30"/>
      <c r="P91" s="30"/>
      <c r="Q91" s="30"/>
      <c r="R91" s="30"/>
      <c r="S91" s="44"/>
    </row>
    <row r="92" spans="1:19" x14ac:dyDescent="0.25">
      <c r="A92" s="13"/>
      <c r="B92" s="13"/>
      <c r="C92" s="13"/>
      <c r="D92" s="13"/>
      <c r="E92" s="13"/>
      <c r="F92" s="13"/>
      <c r="G92" s="13"/>
      <c r="H92" s="13"/>
      <c r="I92" s="13"/>
      <c r="J92" s="30"/>
      <c r="K92" s="30"/>
      <c r="L92" s="30"/>
      <c r="M92" s="30"/>
      <c r="N92" s="30"/>
      <c r="O92" s="30"/>
      <c r="P92" s="30"/>
      <c r="Q92" s="30"/>
      <c r="R92" s="30"/>
      <c r="S92" s="44"/>
    </row>
    <row r="93" spans="1:19" x14ac:dyDescent="0.25">
      <c r="A93" s="13"/>
      <c r="B93" s="13"/>
      <c r="C93" s="13"/>
      <c r="D93" s="13"/>
      <c r="E93" s="13"/>
      <c r="F93" s="13"/>
      <c r="G93" s="13"/>
      <c r="H93" s="13"/>
      <c r="I93" s="13"/>
      <c r="J93" s="30"/>
      <c r="K93" s="30"/>
      <c r="L93" s="30"/>
      <c r="M93" s="30"/>
      <c r="N93" s="30"/>
      <c r="O93" s="30"/>
      <c r="P93" s="30"/>
      <c r="Q93" s="30"/>
      <c r="R93" s="30"/>
      <c r="S93" s="44"/>
    </row>
    <row r="94" spans="1:19" x14ac:dyDescent="0.25">
      <c r="A94" s="13"/>
      <c r="B94" s="13"/>
      <c r="C94" s="13"/>
      <c r="D94" s="13"/>
      <c r="E94" s="13"/>
      <c r="F94" s="13"/>
      <c r="G94" s="13"/>
      <c r="H94" s="13"/>
      <c r="I94" s="13"/>
      <c r="J94" s="30"/>
      <c r="K94" s="30"/>
      <c r="L94" s="30"/>
      <c r="M94" s="30"/>
      <c r="N94" s="30"/>
      <c r="O94" s="30"/>
      <c r="P94" s="30"/>
      <c r="Q94" s="30"/>
      <c r="R94" s="30"/>
      <c r="S94" s="44"/>
    </row>
    <row r="95" spans="1:19" x14ac:dyDescent="0.25">
      <c r="A95" s="13"/>
      <c r="B95" s="13"/>
      <c r="C95" s="13"/>
      <c r="D95" s="13"/>
      <c r="E95" s="13"/>
      <c r="F95" s="13"/>
      <c r="G95" s="13"/>
      <c r="H95" s="13"/>
      <c r="I95" s="13"/>
      <c r="J95" s="30"/>
      <c r="K95" s="30"/>
      <c r="L95" s="30"/>
      <c r="M95" s="30"/>
      <c r="N95" s="30"/>
      <c r="O95" s="30"/>
      <c r="P95" s="30"/>
      <c r="Q95" s="30"/>
      <c r="R95" s="30"/>
      <c r="S95" s="44"/>
    </row>
    <row r="96" spans="1:19" x14ac:dyDescent="0.25">
      <c r="A96" s="13"/>
      <c r="B96" s="13"/>
      <c r="C96" s="13"/>
      <c r="D96" s="13"/>
      <c r="E96" s="13"/>
      <c r="F96" s="13"/>
      <c r="G96" s="13"/>
      <c r="H96" s="13"/>
      <c r="I96" s="13"/>
      <c r="J96" s="30"/>
      <c r="K96" s="30"/>
      <c r="L96" s="30"/>
      <c r="M96" s="30"/>
      <c r="N96" s="30"/>
      <c r="O96" s="30"/>
      <c r="P96" s="30"/>
      <c r="Q96" s="30"/>
      <c r="R96" s="30"/>
      <c r="S96" s="44"/>
    </row>
    <row r="97" spans="1:19" x14ac:dyDescent="0.25">
      <c r="A97" s="13"/>
      <c r="B97" s="13"/>
      <c r="C97" s="13"/>
      <c r="D97" s="13"/>
      <c r="E97" s="13"/>
      <c r="F97" s="13"/>
      <c r="G97" s="13"/>
      <c r="H97" s="13"/>
      <c r="I97" s="13"/>
      <c r="J97" s="30"/>
      <c r="K97" s="30"/>
      <c r="L97" s="30"/>
      <c r="M97" s="30"/>
      <c r="N97" s="30"/>
      <c r="O97" s="30"/>
      <c r="P97" s="30"/>
      <c r="Q97" s="30"/>
      <c r="R97" s="30"/>
      <c r="S97" s="44"/>
    </row>
    <row r="98" spans="1:19" x14ac:dyDescent="0.25">
      <c r="A98" s="13"/>
      <c r="B98" s="13"/>
      <c r="C98" s="13"/>
      <c r="D98" s="13"/>
      <c r="E98" s="13"/>
      <c r="F98" s="13"/>
      <c r="G98" s="13"/>
      <c r="H98" s="13"/>
      <c r="I98" s="13"/>
      <c r="J98" s="30"/>
      <c r="K98" s="30"/>
      <c r="L98" s="30"/>
      <c r="M98" s="30"/>
      <c r="N98" s="30"/>
      <c r="O98" s="30"/>
      <c r="P98" s="30"/>
      <c r="Q98" s="30"/>
      <c r="R98" s="30"/>
      <c r="S98" s="44"/>
    </row>
    <row r="99" spans="1:19" x14ac:dyDescent="0.25">
      <c r="A99" s="13"/>
      <c r="B99" s="13"/>
      <c r="C99" s="13"/>
      <c r="D99" s="13"/>
      <c r="E99" s="13"/>
      <c r="F99" s="13"/>
      <c r="G99" s="13"/>
      <c r="H99" s="13"/>
      <c r="I99" s="13"/>
      <c r="J99" s="30"/>
      <c r="K99" s="30"/>
      <c r="L99" s="30"/>
      <c r="M99" s="30"/>
      <c r="N99" s="30"/>
      <c r="O99" s="30"/>
      <c r="P99" s="30"/>
      <c r="Q99" s="30"/>
      <c r="R99" s="30"/>
      <c r="S99" s="44"/>
    </row>
    <row r="100" spans="1:19" x14ac:dyDescent="0.25">
      <c r="A100" s="13"/>
      <c r="B100" s="13"/>
      <c r="C100" s="13"/>
      <c r="D100" s="13"/>
      <c r="E100" s="13"/>
      <c r="F100" s="13"/>
      <c r="G100" s="13"/>
      <c r="H100" s="13"/>
      <c r="I100" s="13"/>
      <c r="J100" s="30"/>
      <c r="K100" s="30"/>
      <c r="L100" s="30"/>
      <c r="M100" s="30"/>
      <c r="N100" s="30"/>
      <c r="O100" s="30"/>
      <c r="P100" s="30"/>
      <c r="Q100" s="30"/>
      <c r="R100" s="30"/>
      <c r="S100" s="44"/>
    </row>
    <row r="101" spans="1:19" x14ac:dyDescent="0.25">
      <c r="A101" s="13"/>
      <c r="B101" s="13"/>
      <c r="C101" s="13"/>
      <c r="D101" s="13"/>
      <c r="E101" s="13"/>
      <c r="F101" s="13"/>
      <c r="G101" s="13"/>
      <c r="H101" s="13"/>
      <c r="I101" s="13"/>
      <c r="J101" s="30"/>
      <c r="K101" s="30"/>
      <c r="L101" s="30"/>
      <c r="M101" s="30"/>
      <c r="N101" s="30"/>
      <c r="O101" s="30"/>
      <c r="P101" s="30"/>
      <c r="Q101" s="30"/>
      <c r="R101" s="30"/>
      <c r="S101" s="44"/>
    </row>
    <row r="102" spans="1:19" x14ac:dyDescent="0.25">
      <c r="A102" s="13"/>
      <c r="B102" s="13"/>
      <c r="C102" s="13"/>
      <c r="D102" s="13"/>
      <c r="E102" s="13"/>
      <c r="F102" s="13"/>
      <c r="G102" s="13"/>
      <c r="H102" s="13"/>
      <c r="I102" s="13"/>
      <c r="J102" s="30"/>
      <c r="K102" s="30"/>
      <c r="L102" s="30"/>
      <c r="M102" s="30"/>
      <c r="N102" s="30"/>
      <c r="O102" s="30"/>
      <c r="P102" s="30"/>
      <c r="Q102" s="30"/>
      <c r="R102" s="30"/>
      <c r="S102" s="44"/>
    </row>
    <row r="103" spans="1:19" x14ac:dyDescent="0.25">
      <c r="A103" s="13"/>
      <c r="B103" s="13"/>
      <c r="C103" s="13"/>
      <c r="D103" s="13"/>
      <c r="E103" s="13"/>
      <c r="F103" s="13"/>
      <c r="G103" s="13"/>
      <c r="H103" s="13"/>
      <c r="I103" s="13"/>
      <c r="J103" s="30"/>
      <c r="K103" s="30"/>
      <c r="L103" s="30"/>
      <c r="M103" s="30"/>
      <c r="N103" s="30"/>
      <c r="O103" s="30"/>
      <c r="P103" s="30"/>
      <c r="Q103" s="30"/>
      <c r="R103" s="30"/>
      <c r="S103" s="44"/>
    </row>
    <row r="104" spans="1:19" x14ac:dyDescent="0.25">
      <c r="A104" s="13"/>
      <c r="B104" s="13"/>
      <c r="C104" s="13"/>
      <c r="D104" s="13"/>
      <c r="E104" s="13"/>
      <c r="F104" s="13"/>
      <c r="G104" s="13"/>
      <c r="H104" s="13"/>
      <c r="I104" s="13"/>
      <c r="J104" s="30"/>
      <c r="K104" s="30"/>
      <c r="L104" s="30"/>
      <c r="M104" s="30"/>
      <c r="N104" s="30"/>
      <c r="O104" s="30"/>
      <c r="P104" s="30"/>
      <c r="Q104" s="30"/>
      <c r="R104" s="30"/>
      <c r="S104" s="44"/>
    </row>
    <row r="105" spans="1:19" x14ac:dyDescent="0.25">
      <c r="A105" s="13"/>
      <c r="B105" s="13"/>
      <c r="C105" s="13"/>
      <c r="D105" s="13"/>
      <c r="E105" s="13"/>
      <c r="F105" s="13"/>
      <c r="G105" s="13"/>
      <c r="H105" s="13"/>
      <c r="I105" s="13"/>
      <c r="J105" s="30"/>
      <c r="K105" s="30"/>
      <c r="L105" s="30"/>
      <c r="M105" s="30"/>
      <c r="N105" s="30"/>
      <c r="O105" s="30"/>
      <c r="P105" s="30"/>
      <c r="Q105" s="30"/>
      <c r="R105" s="30"/>
      <c r="S105" s="44"/>
    </row>
    <row r="106" spans="1:19" x14ac:dyDescent="0.25">
      <c r="A106" s="13"/>
      <c r="B106" s="13"/>
      <c r="C106" s="13"/>
      <c r="D106" s="13"/>
      <c r="E106" s="13"/>
      <c r="F106" s="13"/>
      <c r="G106" s="13"/>
      <c r="H106" s="13"/>
      <c r="I106" s="13"/>
      <c r="J106" s="30"/>
      <c r="K106" s="30"/>
      <c r="L106" s="30"/>
      <c r="M106" s="30"/>
      <c r="N106" s="30"/>
      <c r="O106" s="30"/>
      <c r="P106" s="30"/>
      <c r="Q106" s="30"/>
      <c r="R106" s="30"/>
      <c r="S106" s="44"/>
    </row>
    <row r="107" spans="1:19" x14ac:dyDescent="0.25">
      <c r="A107" s="13"/>
      <c r="B107" s="13"/>
      <c r="C107" s="13"/>
      <c r="D107" s="13"/>
      <c r="E107" s="13"/>
      <c r="F107" s="13"/>
      <c r="G107" s="13"/>
      <c r="H107" s="13"/>
      <c r="I107" s="13"/>
      <c r="J107" s="30"/>
      <c r="K107" s="30"/>
      <c r="L107" s="30"/>
      <c r="M107" s="30"/>
      <c r="N107" s="30"/>
      <c r="O107" s="30"/>
      <c r="P107" s="30"/>
      <c r="Q107" s="30"/>
      <c r="R107" s="30"/>
      <c r="S107" s="44"/>
    </row>
    <row r="108" spans="1:19" x14ac:dyDescent="0.25">
      <c r="A108" s="13"/>
      <c r="B108" s="13"/>
      <c r="C108" s="13"/>
      <c r="D108" s="13"/>
      <c r="E108" s="13"/>
      <c r="F108" s="13"/>
      <c r="G108" s="13"/>
      <c r="H108" s="13"/>
      <c r="I108" s="13"/>
      <c r="J108" s="30"/>
      <c r="K108" s="30"/>
      <c r="L108" s="30"/>
      <c r="M108" s="30"/>
      <c r="N108" s="30"/>
      <c r="O108" s="30"/>
      <c r="P108" s="30"/>
      <c r="Q108" s="30"/>
      <c r="R108" s="30"/>
      <c r="S108" s="44"/>
    </row>
    <row r="109" spans="1:19" x14ac:dyDescent="0.25">
      <c r="A109" s="13"/>
      <c r="B109" s="13"/>
      <c r="C109" s="13"/>
      <c r="D109" s="13"/>
      <c r="E109" s="13"/>
      <c r="F109" s="13"/>
      <c r="G109" s="13"/>
      <c r="H109" s="13"/>
      <c r="I109" s="13"/>
      <c r="J109" s="30"/>
      <c r="K109" s="30"/>
      <c r="L109" s="30"/>
      <c r="M109" s="30"/>
      <c r="N109" s="30"/>
      <c r="O109" s="30"/>
      <c r="P109" s="30"/>
      <c r="Q109" s="30"/>
      <c r="R109" s="30"/>
      <c r="S109" s="44"/>
    </row>
    <row r="110" spans="1:19" x14ac:dyDescent="0.25">
      <c r="A110" s="13"/>
      <c r="B110" s="13"/>
      <c r="C110" s="13"/>
      <c r="D110" s="13"/>
      <c r="E110" s="13"/>
      <c r="F110" s="13"/>
      <c r="G110" s="13"/>
      <c r="H110" s="13"/>
      <c r="I110" s="13"/>
      <c r="J110" s="30"/>
      <c r="K110" s="30"/>
      <c r="L110" s="30"/>
      <c r="M110" s="30"/>
      <c r="N110" s="30"/>
      <c r="O110" s="30"/>
      <c r="P110" s="30"/>
      <c r="Q110" s="30"/>
      <c r="R110" s="30"/>
      <c r="S110" s="44"/>
    </row>
    <row r="111" spans="1:19" x14ac:dyDescent="0.25">
      <c r="A111" s="13"/>
      <c r="B111" s="13"/>
      <c r="C111" s="13"/>
      <c r="D111" s="13"/>
      <c r="E111" s="13"/>
      <c r="F111" s="13"/>
      <c r="G111" s="13"/>
      <c r="H111" s="13"/>
      <c r="I111" s="13"/>
      <c r="J111" s="30"/>
      <c r="K111" s="30"/>
      <c r="L111" s="30"/>
      <c r="M111" s="30"/>
      <c r="N111" s="30"/>
      <c r="O111" s="30"/>
      <c r="P111" s="30"/>
      <c r="Q111" s="30"/>
      <c r="R111" s="30"/>
      <c r="S111" s="44"/>
    </row>
    <row r="112" spans="1:19" x14ac:dyDescent="0.25">
      <c r="A112" s="13"/>
      <c r="B112" s="13"/>
      <c r="C112" s="13"/>
      <c r="D112" s="13"/>
      <c r="E112" s="13"/>
      <c r="F112" s="13"/>
      <c r="G112" s="13"/>
      <c r="H112" s="13"/>
      <c r="I112" s="13"/>
      <c r="J112" s="30"/>
      <c r="K112" s="30"/>
      <c r="L112" s="30"/>
      <c r="M112" s="30"/>
      <c r="N112" s="30"/>
      <c r="O112" s="30"/>
      <c r="P112" s="30"/>
      <c r="Q112" s="30"/>
      <c r="R112" s="30"/>
      <c r="S112" s="44"/>
    </row>
    <row r="113" spans="1:19" x14ac:dyDescent="0.25">
      <c r="A113" s="13"/>
      <c r="B113" s="13"/>
      <c r="C113" s="13"/>
      <c r="D113" s="13"/>
      <c r="E113" s="13"/>
      <c r="F113" s="13"/>
      <c r="G113" s="13"/>
      <c r="H113" s="13"/>
      <c r="I113" s="13"/>
      <c r="J113" s="30"/>
      <c r="K113" s="30"/>
      <c r="L113" s="30"/>
      <c r="M113" s="30"/>
      <c r="N113" s="30"/>
      <c r="O113" s="30"/>
      <c r="P113" s="30"/>
      <c r="Q113" s="30"/>
      <c r="R113" s="30"/>
      <c r="S113" s="44"/>
    </row>
    <row r="114" spans="1:19" x14ac:dyDescent="0.25">
      <c r="A114" s="13"/>
      <c r="B114" s="13"/>
      <c r="C114" s="13"/>
      <c r="D114" s="13"/>
      <c r="E114" s="13"/>
      <c r="F114" s="13"/>
      <c r="G114" s="13"/>
      <c r="H114" s="13"/>
      <c r="I114" s="13"/>
      <c r="J114" s="30"/>
      <c r="K114" s="30"/>
      <c r="L114" s="30"/>
      <c r="M114" s="30"/>
      <c r="N114" s="30"/>
      <c r="O114" s="30"/>
      <c r="P114" s="30"/>
      <c r="Q114" s="30"/>
      <c r="R114" s="30"/>
      <c r="S114" s="44"/>
    </row>
    <row r="115" spans="1:19" x14ac:dyDescent="0.25">
      <c r="A115" s="13"/>
      <c r="B115" s="13"/>
      <c r="C115" s="13"/>
      <c r="D115" s="13"/>
      <c r="E115" s="13"/>
      <c r="F115" s="13"/>
      <c r="G115" s="13"/>
      <c r="H115" s="13"/>
      <c r="I115" s="13"/>
      <c r="J115" s="30"/>
      <c r="K115" s="30"/>
      <c r="L115" s="30"/>
      <c r="M115" s="30"/>
      <c r="N115" s="30"/>
      <c r="O115" s="30"/>
      <c r="P115" s="30"/>
      <c r="Q115" s="30"/>
      <c r="R115" s="30"/>
      <c r="S115" s="44"/>
    </row>
    <row r="116" spans="1:19" x14ac:dyDescent="0.25">
      <c r="A116" s="13"/>
      <c r="B116" s="13"/>
      <c r="C116" s="13"/>
      <c r="D116" s="13"/>
      <c r="E116" s="13"/>
      <c r="F116" s="13"/>
      <c r="G116" s="13"/>
      <c r="H116" s="13"/>
      <c r="I116" s="13"/>
      <c r="J116" s="30"/>
      <c r="K116" s="30"/>
      <c r="L116" s="30"/>
      <c r="M116" s="30"/>
      <c r="N116" s="30"/>
      <c r="O116" s="30"/>
      <c r="P116" s="30"/>
      <c r="Q116" s="30"/>
      <c r="R116" s="30"/>
      <c r="S116" s="44"/>
    </row>
    <row r="117" spans="1:19" x14ac:dyDescent="0.25">
      <c r="A117" s="13"/>
      <c r="B117" s="13"/>
      <c r="C117" s="13"/>
      <c r="D117" s="13"/>
      <c r="E117" s="13"/>
      <c r="F117" s="13"/>
      <c r="G117" s="13"/>
      <c r="H117" s="13"/>
      <c r="I117" s="13"/>
      <c r="J117" s="30"/>
      <c r="K117" s="30"/>
      <c r="L117" s="30"/>
      <c r="M117" s="30"/>
      <c r="N117" s="30"/>
      <c r="O117" s="30"/>
      <c r="P117" s="30"/>
      <c r="Q117" s="30"/>
      <c r="R117" s="30"/>
      <c r="S117" s="44"/>
    </row>
    <row r="118" spans="1:19" x14ac:dyDescent="0.25">
      <c r="A118" s="13"/>
      <c r="B118" s="13"/>
      <c r="C118" s="13"/>
      <c r="D118" s="13"/>
      <c r="E118" s="13"/>
      <c r="F118" s="13"/>
      <c r="G118" s="13"/>
      <c r="H118" s="13"/>
      <c r="I118" s="13"/>
      <c r="J118" s="30"/>
      <c r="K118" s="30"/>
      <c r="L118" s="30"/>
      <c r="M118" s="30"/>
      <c r="N118" s="30"/>
      <c r="O118" s="30"/>
      <c r="P118" s="30"/>
      <c r="Q118" s="30"/>
      <c r="R118" s="30"/>
      <c r="S118" s="44"/>
    </row>
    <row r="119" spans="1:19" x14ac:dyDescent="0.25">
      <c r="A119" s="13"/>
      <c r="B119" s="13"/>
      <c r="C119" s="13"/>
      <c r="D119" s="13"/>
      <c r="E119" s="13"/>
      <c r="F119" s="13"/>
      <c r="G119" s="13"/>
      <c r="H119" s="13"/>
      <c r="I119" s="13"/>
      <c r="J119" s="30"/>
      <c r="K119" s="30"/>
      <c r="L119" s="30"/>
      <c r="M119" s="30"/>
      <c r="N119" s="30"/>
      <c r="O119" s="30"/>
      <c r="P119" s="30"/>
      <c r="Q119" s="30"/>
      <c r="R119" s="30"/>
      <c r="S119" s="44"/>
    </row>
    <row r="120" spans="1:19" x14ac:dyDescent="0.25">
      <c r="A120" s="13"/>
      <c r="B120" s="13"/>
      <c r="C120" s="13"/>
      <c r="D120" s="13"/>
      <c r="E120" s="13"/>
      <c r="F120" s="13"/>
      <c r="G120" s="13"/>
      <c r="H120" s="13"/>
      <c r="I120" s="13"/>
      <c r="J120" s="30"/>
      <c r="K120" s="30"/>
      <c r="L120" s="30"/>
      <c r="M120" s="30"/>
      <c r="N120" s="30"/>
      <c r="O120" s="30"/>
      <c r="P120" s="30"/>
      <c r="Q120" s="30"/>
      <c r="R120" s="30"/>
      <c r="S120" s="44"/>
    </row>
    <row r="121" spans="1:19" x14ac:dyDescent="0.25">
      <c r="A121" s="13"/>
      <c r="B121" s="13"/>
      <c r="C121" s="13"/>
      <c r="D121" s="13"/>
      <c r="E121" s="13"/>
      <c r="F121" s="13"/>
      <c r="G121" s="13"/>
      <c r="H121" s="13"/>
      <c r="I121" s="13"/>
      <c r="J121" s="30"/>
      <c r="K121" s="30"/>
      <c r="L121" s="30"/>
      <c r="M121" s="30"/>
      <c r="N121" s="30"/>
      <c r="O121" s="30"/>
      <c r="P121" s="30"/>
      <c r="Q121" s="30"/>
      <c r="R121" s="30"/>
      <c r="S121" s="44"/>
    </row>
    <row r="122" spans="1:19" x14ac:dyDescent="0.25">
      <c r="A122" s="13"/>
      <c r="B122" s="13"/>
      <c r="C122" s="13"/>
      <c r="D122" s="13"/>
      <c r="E122" s="13"/>
      <c r="F122" s="13"/>
      <c r="G122" s="13"/>
      <c r="H122" s="13"/>
      <c r="I122" s="13"/>
      <c r="J122" s="30"/>
      <c r="K122" s="30"/>
      <c r="L122" s="30"/>
      <c r="M122" s="30"/>
      <c r="N122" s="30"/>
      <c r="O122" s="30"/>
      <c r="P122" s="30"/>
      <c r="Q122" s="30"/>
      <c r="R122" s="30"/>
      <c r="S122" s="44"/>
    </row>
    <row r="123" spans="1:19" x14ac:dyDescent="0.25">
      <c r="A123" s="13"/>
      <c r="B123" s="13"/>
      <c r="C123" s="13"/>
      <c r="D123" s="13"/>
      <c r="E123" s="13"/>
      <c r="F123" s="13"/>
      <c r="G123" s="13"/>
      <c r="H123" s="13"/>
      <c r="I123" s="13"/>
      <c r="J123" s="30"/>
      <c r="K123" s="30"/>
      <c r="L123" s="30"/>
      <c r="M123" s="30"/>
      <c r="N123" s="30"/>
      <c r="O123" s="30"/>
      <c r="P123" s="30"/>
      <c r="Q123" s="30"/>
      <c r="R123" s="30"/>
      <c r="S123" s="44"/>
    </row>
    <row r="124" spans="1:19" x14ac:dyDescent="0.25">
      <c r="A124" s="13"/>
      <c r="B124" s="13"/>
      <c r="C124" s="13"/>
      <c r="D124" s="13"/>
      <c r="E124" s="13"/>
      <c r="F124" s="13"/>
      <c r="G124" s="13"/>
      <c r="H124" s="13"/>
      <c r="I124" s="13"/>
      <c r="J124" s="30"/>
      <c r="K124" s="30"/>
      <c r="L124" s="30"/>
      <c r="M124" s="30"/>
      <c r="N124" s="30"/>
      <c r="O124" s="30"/>
      <c r="P124" s="30"/>
      <c r="Q124" s="30"/>
      <c r="R124" s="30"/>
      <c r="S124" s="44"/>
    </row>
    <row r="125" spans="1:19" x14ac:dyDescent="0.25">
      <c r="A125" s="13"/>
      <c r="B125" s="13"/>
      <c r="C125" s="13"/>
      <c r="D125" s="13"/>
      <c r="E125" s="13"/>
      <c r="F125" s="13"/>
      <c r="G125" s="13"/>
      <c r="H125" s="13"/>
      <c r="I125" s="13"/>
      <c r="J125" s="30"/>
      <c r="K125" s="30"/>
      <c r="L125" s="30"/>
      <c r="M125" s="30"/>
      <c r="N125" s="30"/>
      <c r="O125" s="30"/>
      <c r="P125" s="30"/>
      <c r="Q125" s="30"/>
      <c r="R125" s="30"/>
      <c r="S125" s="44"/>
    </row>
    <row r="126" spans="1:19" x14ac:dyDescent="0.25">
      <c r="A126" s="13"/>
      <c r="B126" s="13"/>
      <c r="C126" s="13"/>
      <c r="D126" s="13"/>
      <c r="E126" s="13"/>
      <c r="F126" s="13"/>
      <c r="G126" s="13"/>
      <c r="H126" s="13"/>
      <c r="I126" s="13"/>
      <c r="J126" s="30"/>
      <c r="K126" s="30"/>
      <c r="L126" s="30"/>
      <c r="M126" s="30"/>
      <c r="N126" s="30"/>
      <c r="O126" s="30"/>
      <c r="P126" s="30"/>
      <c r="Q126" s="30"/>
      <c r="R126" s="30"/>
      <c r="S126" s="44"/>
    </row>
    <row r="127" spans="1:19" x14ac:dyDescent="0.25">
      <c r="A127" s="13"/>
      <c r="B127" s="13"/>
      <c r="C127" s="13"/>
      <c r="D127" s="13"/>
      <c r="E127" s="13"/>
      <c r="F127" s="13"/>
      <c r="G127" s="13"/>
      <c r="H127" s="13"/>
      <c r="I127" s="13"/>
      <c r="J127" s="30"/>
      <c r="K127" s="30"/>
      <c r="L127" s="30"/>
      <c r="M127" s="30"/>
      <c r="N127" s="30"/>
      <c r="O127" s="30"/>
      <c r="P127" s="30"/>
      <c r="Q127" s="30"/>
      <c r="R127" s="30"/>
      <c r="S127" s="44"/>
    </row>
    <row r="128" spans="1:19" x14ac:dyDescent="0.25">
      <c r="A128" s="13"/>
      <c r="B128" s="13"/>
      <c r="C128" s="13"/>
      <c r="D128" s="13"/>
      <c r="E128" s="13"/>
      <c r="F128" s="13"/>
      <c r="G128" s="13"/>
      <c r="H128" s="13"/>
      <c r="I128" s="13"/>
      <c r="J128" s="30"/>
      <c r="K128" s="30"/>
      <c r="L128" s="30"/>
      <c r="M128" s="30"/>
      <c r="N128" s="30"/>
      <c r="O128" s="30"/>
      <c r="P128" s="30"/>
      <c r="Q128" s="30"/>
      <c r="R128" s="30"/>
      <c r="S128" s="44"/>
    </row>
    <row r="129" spans="1:19" x14ac:dyDescent="0.25">
      <c r="A129" s="13"/>
      <c r="B129" s="13"/>
      <c r="C129" s="13"/>
      <c r="D129" s="13"/>
      <c r="E129" s="13"/>
      <c r="F129" s="13"/>
      <c r="G129" s="13"/>
      <c r="H129" s="13"/>
      <c r="I129" s="13"/>
      <c r="J129" s="30"/>
      <c r="K129" s="30"/>
      <c r="L129" s="30"/>
      <c r="M129" s="30"/>
      <c r="N129" s="30"/>
      <c r="O129" s="30"/>
      <c r="P129" s="30"/>
      <c r="Q129" s="30"/>
      <c r="R129" s="30"/>
      <c r="S129" s="44"/>
    </row>
    <row r="130" spans="1:19" x14ac:dyDescent="0.25">
      <c r="A130" s="13"/>
      <c r="B130" s="13"/>
      <c r="C130" s="13"/>
      <c r="D130" s="13"/>
      <c r="E130" s="13"/>
      <c r="F130" s="13"/>
      <c r="G130" s="13"/>
      <c r="H130" s="13"/>
      <c r="I130" s="13"/>
      <c r="J130" s="30"/>
      <c r="K130" s="30"/>
      <c r="L130" s="30"/>
      <c r="M130" s="30"/>
      <c r="N130" s="30"/>
      <c r="O130" s="30"/>
      <c r="P130" s="30"/>
      <c r="Q130" s="30"/>
      <c r="R130" s="30"/>
      <c r="S130" s="44"/>
    </row>
    <row r="131" spans="1:19" x14ac:dyDescent="0.25">
      <c r="A131" s="13"/>
      <c r="B131" s="13"/>
      <c r="C131" s="13"/>
      <c r="D131" s="13"/>
      <c r="E131" s="13"/>
      <c r="F131" s="13"/>
      <c r="G131" s="13"/>
      <c r="H131" s="13"/>
      <c r="I131" s="13"/>
      <c r="J131" s="30"/>
      <c r="K131" s="30"/>
      <c r="L131" s="30"/>
      <c r="M131" s="30"/>
      <c r="N131" s="30"/>
      <c r="O131" s="30"/>
      <c r="P131" s="30"/>
      <c r="Q131" s="30"/>
      <c r="R131" s="30"/>
      <c r="S131" s="44"/>
    </row>
    <row r="132" spans="1:19" x14ac:dyDescent="0.25">
      <c r="A132" s="13"/>
      <c r="B132" s="13"/>
      <c r="C132" s="13"/>
      <c r="D132" s="13"/>
      <c r="E132" s="13"/>
      <c r="F132" s="13"/>
      <c r="G132" s="13"/>
      <c r="H132" s="13"/>
      <c r="I132" s="13"/>
      <c r="J132" s="30"/>
      <c r="K132" s="30"/>
      <c r="L132" s="30"/>
      <c r="M132" s="30"/>
      <c r="N132" s="30"/>
      <c r="O132" s="30"/>
      <c r="P132" s="30"/>
      <c r="Q132" s="30"/>
      <c r="R132" s="30"/>
      <c r="S132" s="44"/>
    </row>
    <row r="133" spans="1:19" x14ac:dyDescent="0.25">
      <c r="A133" s="13"/>
      <c r="B133" s="13"/>
      <c r="C133" s="13"/>
      <c r="D133" s="13"/>
      <c r="E133" s="13"/>
      <c r="F133" s="13"/>
      <c r="G133" s="13"/>
      <c r="H133" s="13"/>
      <c r="I133" s="13"/>
      <c r="J133" s="30"/>
      <c r="K133" s="30"/>
      <c r="L133" s="30"/>
      <c r="M133" s="30"/>
      <c r="N133" s="30"/>
      <c r="O133" s="30"/>
      <c r="P133" s="30"/>
      <c r="Q133" s="30"/>
      <c r="R133" s="30"/>
      <c r="S133" s="44"/>
    </row>
    <row r="134" spans="1:19" x14ac:dyDescent="0.25">
      <c r="A134" s="13"/>
      <c r="B134" s="13"/>
      <c r="C134" s="13"/>
      <c r="D134" s="13"/>
      <c r="E134" s="13"/>
      <c r="F134" s="13"/>
      <c r="G134" s="13"/>
      <c r="H134" s="13"/>
      <c r="I134" s="13"/>
      <c r="J134" s="30"/>
      <c r="K134" s="30"/>
      <c r="L134" s="30"/>
      <c r="M134" s="30"/>
      <c r="N134" s="30"/>
      <c r="O134" s="30"/>
      <c r="P134" s="30"/>
      <c r="Q134" s="30"/>
      <c r="R134" s="30"/>
      <c r="S134" s="44"/>
    </row>
    <row r="135" spans="1:19" x14ac:dyDescent="0.25">
      <c r="A135" s="13"/>
      <c r="B135" s="13"/>
      <c r="C135" s="13"/>
      <c r="D135" s="13"/>
      <c r="E135" s="13"/>
      <c r="F135" s="13"/>
      <c r="G135" s="13"/>
      <c r="H135" s="13"/>
      <c r="I135" s="13"/>
      <c r="J135" s="30"/>
      <c r="K135" s="30"/>
      <c r="L135" s="30"/>
      <c r="M135" s="30"/>
      <c r="N135" s="30"/>
      <c r="O135" s="30"/>
      <c r="P135" s="30"/>
      <c r="Q135" s="30"/>
      <c r="R135" s="30"/>
      <c r="S135" s="44"/>
    </row>
    <row r="136" spans="1:19" x14ac:dyDescent="0.25">
      <c r="A136" s="13"/>
      <c r="B136" s="13"/>
      <c r="C136" s="13"/>
      <c r="D136" s="13"/>
      <c r="E136" s="13"/>
      <c r="F136" s="13"/>
      <c r="G136" s="13"/>
      <c r="H136" s="13"/>
      <c r="I136" s="13"/>
      <c r="J136" s="30"/>
      <c r="K136" s="30"/>
      <c r="L136" s="30"/>
      <c r="M136" s="30"/>
      <c r="N136" s="30"/>
      <c r="O136" s="30"/>
      <c r="P136" s="30"/>
      <c r="Q136" s="30"/>
      <c r="R136" s="30"/>
      <c r="S136" s="44"/>
    </row>
    <row r="137" spans="1:19" x14ac:dyDescent="0.25">
      <c r="A137" s="13"/>
      <c r="B137" s="13"/>
      <c r="C137" s="13"/>
      <c r="D137" s="13"/>
      <c r="E137" s="13"/>
      <c r="F137" s="13"/>
      <c r="G137" s="13"/>
      <c r="H137" s="13"/>
      <c r="I137" s="13"/>
      <c r="J137" s="30"/>
      <c r="K137" s="30"/>
      <c r="L137" s="30"/>
      <c r="M137" s="30"/>
      <c r="N137" s="30"/>
      <c r="O137" s="30"/>
      <c r="P137" s="30"/>
      <c r="Q137" s="30"/>
      <c r="R137" s="30"/>
      <c r="S137" s="44"/>
    </row>
    <row r="138" spans="1:19" x14ac:dyDescent="0.25">
      <c r="A138" s="13"/>
      <c r="B138" s="13"/>
      <c r="C138" s="13"/>
      <c r="D138" s="13"/>
      <c r="E138" s="13"/>
      <c r="F138" s="13"/>
      <c r="G138" s="13"/>
      <c r="H138" s="13"/>
      <c r="I138" s="13"/>
      <c r="J138" s="30"/>
      <c r="K138" s="30"/>
      <c r="L138" s="30"/>
      <c r="M138" s="30"/>
      <c r="N138" s="30"/>
      <c r="O138" s="30"/>
      <c r="P138" s="30"/>
      <c r="Q138" s="30"/>
      <c r="R138" s="30"/>
      <c r="S138" s="44"/>
    </row>
    <row r="139" spans="1:19" x14ac:dyDescent="0.25">
      <c r="A139" s="13"/>
      <c r="B139" s="13"/>
      <c r="C139" s="13"/>
      <c r="D139" s="13"/>
      <c r="E139" s="13"/>
      <c r="F139" s="13"/>
      <c r="G139" s="13"/>
      <c r="H139" s="13"/>
      <c r="I139" s="13"/>
      <c r="J139" s="30"/>
      <c r="K139" s="30"/>
      <c r="L139" s="30"/>
      <c r="M139" s="30"/>
      <c r="N139" s="30"/>
      <c r="O139" s="30"/>
      <c r="P139" s="30"/>
      <c r="Q139" s="30"/>
      <c r="R139" s="30"/>
      <c r="S139" s="44"/>
    </row>
    <row r="140" spans="1:19" x14ac:dyDescent="0.25">
      <c r="A140" s="13"/>
      <c r="B140" s="13"/>
      <c r="C140" s="13"/>
      <c r="D140" s="13"/>
      <c r="E140" s="13"/>
      <c r="F140" s="13"/>
      <c r="G140" s="13"/>
      <c r="H140" s="13"/>
      <c r="I140" s="13"/>
      <c r="J140" s="30"/>
      <c r="K140" s="30"/>
      <c r="L140" s="30"/>
      <c r="M140" s="30"/>
      <c r="N140" s="30"/>
      <c r="O140" s="30"/>
      <c r="P140" s="30"/>
      <c r="Q140" s="30"/>
      <c r="R140" s="30"/>
      <c r="S140" s="44"/>
    </row>
    <row r="141" spans="1:19" x14ac:dyDescent="0.25">
      <c r="A141" s="13"/>
      <c r="B141" s="13"/>
      <c r="C141" s="13"/>
      <c r="D141" s="13"/>
      <c r="E141" s="13"/>
      <c r="F141" s="13"/>
      <c r="G141" s="13"/>
      <c r="H141" s="13"/>
      <c r="I141" s="13"/>
      <c r="J141" s="30"/>
      <c r="K141" s="30"/>
      <c r="L141" s="30"/>
      <c r="M141" s="30"/>
      <c r="N141" s="30"/>
      <c r="O141" s="30"/>
      <c r="P141" s="30"/>
      <c r="Q141" s="30"/>
      <c r="R141" s="30"/>
      <c r="S141" s="44"/>
    </row>
    <row r="142" spans="1:19" x14ac:dyDescent="0.25">
      <c r="A142" s="13"/>
      <c r="B142" s="13"/>
      <c r="C142" s="13"/>
      <c r="D142" s="13"/>
      <c r="E142" s="13"/>
      <c r="F142" s="13"/>
      <c r="G142" s="13"/>
      <c r="H142" s="13"/>
      <c r="I142" s="13"/>
      <c r="J142" s="30"/>
      <c r="K142" s="30"/>
      <c r="L142" s="30"/>
      <c r="M142" s="30"/>
      <c r="N142" s="30"/>
      <c r="O142" s="30"/>
      <c r="P142" s="30"/>
      <c r="Q142" s="30"/>
      <c r="R142" s="30"/>
      <c r="S142" s="44"/>
    </row>
    <row r="143" spans="1:19" x14ac:dyDescent="0.25">
      <c r="A143" s="13"/>
      <c r="B143" s="13"/>
      <c r="C143" s="13"/>
      <c r="D143" s="13"/>
      <c r="E143" s="13"/>
      <c r="F143" s="13"/>
      <c r="G143" s="13"/>
      <c r="H143" s="13"/>
      <c r="I143" s="13"/>
      <c r="J143" s="30"/>
      <c r="K143" s="30"/>
      <c r="L143" s="30"/>
      <c r="M143" s="30"/>
      <c r="N143" s="30"/>
      <c r="O143" s="30"/>
      <c r="P143" s="30"/>
      <c r="Q143" s="30"/>
      <c r="R143" s="30"/>
      <c r="S143" s="44"/>
    </row>
    <row r="144" spans="1:19" x14ac:dyDescent="0.25">
      <c r="A144" s="13"/>
      <c r="B144" s="13"/>
      <c r="C144" s="13"/>
      <c r="D144" s="13"/>
      <c r="E144" s="13"/>
      <c r="F144" s="13"/>
      <c r="G144" s="13"/>
      <c r="H144" s="13"/>
      <c r="I144" s="13"/>
      <c r="J144" s="30"/>
      <c r="K144" s="30"/>
      <c r="L144" s="30"/>
      <c r="M144" s="30"/>
      <c r="N144" s="30"/>
      <c r="O144" s="30"/>
      <c r="P144" s="30"/>
      <c r="Q144" s="30"/>
      <c r="R144" s="30"/>
      <c r="S144" s="44"/>
    </row>
    <row r="145" spans="1:19" x14ac:dyDescent="0.25">
      <c r="A145" s="13"/>
      <c r="B145" s="13"/>
      <c r="C145" s="13"/>
      <c r="D145" s="13"/>
      <c r="E145" s="13"/>
      <c r="F145" s="13"/>
      <c r="G145" s="13"/>
      <c r="H145" s="13"/>
      <c r="I145" s="13"/>
      <c r="J145" s="30"/>
      <c r="K145" s="30"/>
      <c r="L145" s="30"/>
      <c r="M145" s="30"/>
      <c r="N145" s="30"/>
      <c r="O145" s="30"/>
      <c r="P145" s="30"/>
      <c r="Q145" s="30"/>
      <c r="R145" s="30"/>
      <c r="S145" s="44"/>
    </row>
    <row r="146" spans="1:19" x14ac:dyDescent="0.25">
      <c r="A146" s="13"/>
      <c r="B146" s="13"/>
      <c r="C146" s="13"/>
      <c r="D146" s="13"/>
      <c r="E146" s="13"/>
      <c r="F146" s="13"/>
      <c r="G146" s="13"/>
      <c r="H146" s="13"/>
      <c r="I146" s="13"/>
      <c r="J146" s="30"/>
      <c r="K146" s="30"/>
      <c r="L146" s="30"/>
      <c r="M146" s="30"/>
      <c r="N146" s="30"/>
      <c r="O146" s="30"/>
      <c r="P146" s="30"/>
      <c r="Q146" s="30"/>
      <c r="R146" s="30"/>
      <c r="S146" s="44"/>
    </row>
    <row r="147" spans="1:19" x14ac:dyDescent="0.25">
      <c r="A147" s="13"/>
      <c r="B147" s="13"/>
      <c r="C147" s="13"/>
      <c r="D147" s="13"/>
      <c r="E147" s="13"/>
      <c r="F147" s="13"/>
      <c r="G147" s="13"/>
      <c r="H147" s="13"/>
      <c r="I147" s="13"/>
      <c r="J147" s="30"/>
      <c r="K147" s="30"/>
      <c r="L147" s="30"/>
      <c r="M147" s="30"/>
      <c r="N147" s="30"/>
      <c r="O147" s="30"/>
      <c r="P147" s="30"/>
      <c r="Q147" s="30"/>
      <c r="R147" s="30"/>
      <c r="S147" s="44"/>
    </row>
    <row r="148" spans="1:19" x14ac:dyDescent="0.25">
      <c r="A148" s="13"/>
      <c r="B148" s="13"/>
      <c r="C148" s="13"/>
      <c r="D148" s="13"/>
      <c r="E148" s="13"/>
      <c r="F148" s="13"/>
      <c r="G148" s="13"/>
      <c r="H148" s="13"/>
      <c r="I148" s="13"/>
      <c r="J148" s="30"/>
      <c r="K148" s="30"/>
      <c r="L148" s="30"/>
      <c r="M148" s="30"/>
      <c r="N148" s="30"/>
      <c r="O148" s="30"/>
      <c r="P148" s="30"/>
      <c r="Q148" s="30"/>
      <c r="R148" s="30"/>
      <c r="S148" s="44"/>
    </row>
    <row r="149" spans="1:19" x14ac:dyDescent="0.25">
      <c r="A149" s="13"/>
      <c r="B149" s="13"/>
      <c r="C149" s="13"/>
      <c r="D149" s="13"/>
      <c r="E149" s="13"/>
      <c r="F149" s="13"/>
      <c r="G149" s="13"/>
      <c r="H149" s="13"/>
      <c r="I149" s="13"/>
      <c r="J149" s="30"/>
      <c r="K149" s="30"/>
      <c r="L149" s="30"/>
      <c r="M149" s="30"/>
      <c r="N149" s="30"/>
      <c r="O149" s="30"/>
      <c r="P149" s="30"/>
      <c r="Q149" s="30"/>
      <c r="R149" s="30"/>
      <c r="S149" s="44"/>
    </row>
    <row r="150" spans="1:19" x14ac:dyDescent="0.25">
      <c r="A150" s="13"/>
      <c r="B150" s="13"/>
      <c r="C150" s="13"/>
      <c r="D150" s="13"/>
      <c r="E150" s="13"/>
      <c r="F150" s="13"/>
      <c r="G150" s="13"/>
      <c r="H150" s="13"/>
      <c r="I150" s="13"/>
      <c r="J150" s="30"/>
      <c r="K150" s="30"/>
      <c r="L150" s="30"/>
      <c r="M150" s="30"/>
      <c r="N150" s="30"/>
      <c r="O150" s="30"/>
      <c r="P150" s="30"/>
      <c r="Q150" s="30"/>
      <c r="R150" s="30"/>
      <c r="S150" s="44"/>
    </row>
    <row r="151" spans="1:19" x14ac:dyDescent="0.25">
      <c r="A151" s="13"/>
      <c r="B151" s="13"/>
      <c r="C151" s="13"/>
      <c r="D151" s="13"/>
      <c r="E151" s="13"/>
      <c r="F151" s="13"/>
      <c r="G151" s="13"/>
      <c r="H151" s="13"/>
      <c r="I151" s="13"/>
      <c r="J151" s="30"/>
      <c r="K151" s="30"/>
      <c r="L151" s="30"/>
      <c r="M151" s="30"/>
      <c r="N151" s="30"/>
      <c r="O151" s="30"/>
      <c r="P151" s="30"/>
      <c r="Q151" s="30"/>
      <c r="R151" s="30"/>
      <c r="S151" s="44"/>
    </row>
    <row r="152" spans="1:19" x14ac:dyDescent="0.25">
      <c r="A152" s="13"/>
      <c r="B152" s="13"/>
      <c r="C152" s="13"/>
      <c r="D152" s="13"/>
      <c r="E152" s="13"/>
      <c r="F152" s="13"/>
      <c r="G152" s="13"/>
      <c r="H152" s="13"/>
      <c r="I152" s="13"/>
      <c r="J152" s="30"/>
      <c r="K152" s="30"/>
      <c r="L152" s="30"/>
      <c r="M152" s="30"/>
      <c r="N152" s="30"/>
      <c r="O152" s="30"/>
      <c r="P152" s="30"/>
      <c r="Q152" s="30"/>
      <c r="R152" s="30"/>
      <c r="S152" s="44"/>
    </row>
    <row r="153" spans="1:19" x14ac:dyDescent="0.25">
      <c r="A153" s="13"/>
      <c r="B153" s="13"/>
      <c r="C153" s="13"/>
      <c r="D153" s="13"/>
      <c r="E153" s="13"/>
      <c r="F153" s="13"/>
      <c r="G153" s="13"/>
      <c r="H153" s="13"/>
      <c r="I153" s="13"/>
      <c r="J153" s="30"/>
      <c r="K153" s="30"/>
      <c r="L153" s="30"/>
      <c r="M153" s="30"/>
      <c r="N153" s="30"/>
      <c r="O153" s="30"/>
      <c r="P153" s="30"/>
      <c r="Q153" s="30"/>
      <c r="R153" s="30"/>
      <c r="S153" s="44"/>
    </row>
    <row r="154" spans="1:19" x14ac:dyDescent="0.25">
      <c r="A154" s="13"/>
      <c r="B154" s="13"/>
      <c r="C154" s="13"/>
      <c r="D154" s="13"/>
      <c r="E154" s="13"/>
      <c r="F154" s="13"/>
      <c r="G154" s="13"/>
      <c r="H154" s="13"/>
      <c r="I154" s="13"/>
      <c r="J154" s="30"/>
      <c r="K154" s="30"/>
      <c r="L154" s="30"/>
      <c r="M154" s="30"/>
      <c r="N154" s="30"/>
      <c r="O154" s="30"/>
      <c r="P154" s="30"/>
      <c r="Q154" s="30"/>
      <c r="R154" s="30"/>
      <c r="S154" s="44"/>
    </row>
    <row r="155" spans="1:19" x14ac:dyDescent="0.25">
      <c r="A155" s="13"/>
      <c r="B155" s="13"/>
      <c r="C155" s="13"/>
      <c r="D155" s="13"/>
      <c r="E155" s="13"/>
      <c r="F155" s="13"/>
      <c r="G155" s="13"/>
      <c r="H155" s="13"/>
      <c r="I155" s="13"/>
      <c r="J155" s="30"/>
      <c r="K155" s="30"/>
      <c r="L155" s="30"/>
      <c r="M155" s="30"/>
      <c r="N155" s="30"/>
      <c r="O155" s="30"/>
      <c r="P155" s="30"/>
      <c r="Q155" s="30"/>
      <c r="R155" s="30"/>
      <c r="S155" s="44"/>
    </row>
    <row r="156" spans="1:19" x14ac:dyDescent="0.25">
      <c r="A156" s="13"/>
      <c r="B156" s="13"/>
      <c r="C156" s="13"/>
      <c r="D156" s="13"/>
      <c r="E156" s="13"/>
      <c r="F156" s="13"/>
      <c r="G156" s="13"/>
      <c r="H156" s="13"/>
      <c r="I156" s="13"/>
      <c r="J156" s="30"/>
      <c r="K156" s="30"/>
      <c r="L156" s="30"/>
      <c r="M156" s="30"/>
      <c r="N156" s="30"/>
      <c r="O156" s="30"/>
      <c r="P156" s="30"/>
      <c r="Q156" s="30"/>
      <c r="R156" s="30"/>
      <c r="S156" s="44"/>
    </row>
    <row r="157" spans="1:19" x14ac:dyDescent="0.25">
      <c r="A157" s="13"/>
      <c r="B157" s="13"/>
      <c r="C157" s="13"/>
      <c r="D157" s="13"/>
      <c r="E157" s="13"/>
      <c r="F157" s="13"/>
      <c r="G157" s="13"/>
      <c r="H157" s="13"/>
      <c r="I157" s="13"/>
      <c r="J157" s="30"/>
      <c r="K157" s="30"/>
      <c r="L157" s="30"/>
      <c r="M157" s="30"/>
      <c r="N157" s="30"/>
      <c r="O157" s="30"/>
      <c r="P157" s="30"/>
      <c r="Q157" s="30"/>
      <c r="R157" s="30"/>
      <c r="S157" s="44"/>
    </row>
    <row r="158" spans="1:19" x14ac:dyDescent="0.25">
      <c r="A158" s="13"/>
      <c r="B158" s="13"/>
      <c r="C158" s="13"/>
      <c r="D158" s="13"/>
      <c r="E158" s="13"/>
      <c r="F158" s="13"/>
      <c r="G158" s="13"/>
      <c r="H158" s="13"/>
      <c r="I158" s="13"/>
      <c r="J158" s="30"/>
      <c r="K158" s="30"/>
      <c r="L158" s="30"/>
      <c r="M158" s="30"/>
      <c r="N158" s="30"/>
      <c r="O158" s="30"/>
      <c r="P158" s="30"/>
      <c r="Q158" s="30"/>
      <c r="R158" s="30"/>
      <c r="S158" s="44"/>
    </row>
    <row r="159" spans="1:19" x14ac:dyDescent="0.25">
      <c r="A159" s="13"/>
      <c r="B159" s="13"/>
      <c r="C159" s="13"/>
      <c r="D159" s="13"/>
      <c r="E159" s="13"/>
      <c r="F159" s="13"/>
      <c r="G159" s="13"/>
      <c r="H159" s="13"/>
      <c r="I159" s="13"/>
      <c r="J159" s="30"/>
      <c r="K159" s="30"/>
      <c r="L159" s="30"/>
      <c r="M159" s="30"/>
      <c r="N159" s="30"/>
      <c r="O159" s="30"/>
      <c r="P159" s="30"/>
      <c r="Q159" s="30"/>
      <c r="R159" s="30"/>
      <c r="S159" s="44"/>
    </row>
    <row r="160" spans="1:19" x14ac:dyDescent="0.25">
      <c r="A160" s="13"/>
      <c r="B160" s="13"/>
      <c r="C160" s="13"/>
      <c r="D160" s="13"/>
      <c r="E160" s="13"/>
      <c r="F160" s="13"/>
      <c r="G160" s="13"/>
      <c r="H160" s="13"/>
      <c r="I160" s="13"/>
      <c r="J160" s="30"/>
      <c r="K160" s="30"/>
      <c r="L160" s="30"/>
      <c r="M160" s="30"/>
      <c r="N160" s="30"/>
      <c r="O160" s="30"/>
      <c r="P160" s="30"/>
      <c r="Q160" s="30"/>
      <c r="R160" s="30"/>
      <c r="S160" s="44"/>
    </row>
    <row r="161" spans="1:19" x14ac:dyDescent="0.25">
      <c r="A161" s="13"/>
      <c r="B161" s="13"/>
      <c r="C161" s="13"/>
      <c r="D161" s="13"/>
      <c r="E161" s="13"/>
      <c r="F161" s="13"/>
      <c r="G161" s="13"/>
      <c r="H161" s="13"/>
      <c r="I161" s="13"/>
      <c r="J161" s="30"/>
      <c r="K161" s="30"/>
      <c r="L161" s="30"/>
      <c r="M161" s="30"/>
      <c r="N161" s="30"/>
      <c r="O161" s="30"/>
      <c r="P161" s="30"/>
      <c r="Q161" s="30"/>
      <c r="R161" s="30"/>
      <c r="S161" s="44"/>
    </row>
    <row r="162" spans="1:19" x14ac:dyDescent="0.25">
      <c r="A162" s="13"/>
      <c r="B162" s="13"/>
      <c r="C162" s="13"/>
      <c r="D162" s="13"/>
      <c r="E162" s="13"/>
      <c r="F162" s="13"/>
      <c r="G162" s="13"/>
      <c r="H162" s="13"/>
      <c r="I162" s="13"/>
      <c r="J162" s="30"/>
      <c r="K162" s="30"/>
      <c r="L162" s="30"/>
      <c r="M162" s="30"/>
      <c r="N162" s="30"/>
      <c r="O162" s="30"/>
      <c r="P162" s="30"/>
      <c r="Q162" s="30"/>
      <c r="R162" s="30"/>
      <c r="S162" s="44"/>
    </row>
    <row r="163" spans="1:19" x14ac:dyDescent="0.25">
      <c r="A163" s="13"/>
      <c r="B163" s="13"/>
      <c r="C163" s="13"/>
      <c r="D163" s="13"/>
      <c r="E163" s="13"/>
      <c r="F163" s="13"/>
      <c r="G163" s="13"/>
      <c r="H163" s="13"/>
      <c r="I163" s="13"/>
      <c r="J163" s="30"/>
      <c r="K163" s="30"/>
      <c r="L163" s="30"/>
      <c r="M163" s="30"/>
      <c r="N163" s="30"/>
      <c r="O163" s="30"/>
      <c r="P163" s="30"/>
      <c r="Q163" s="30"/>
      <c r="R163" s="30"/>
      <c r="S163" s="44"/>
    </row>
    <row r="164" spans="1:19" x14ac:dyDescent="0.25">
      <c r="A164" s="13"/>
      <c r="B164" s="13"/>
      <c r="C164" s="13"/>
      <c r="D164" s="13"/>
      <c r="E164" s="13"/>
      <c r="F164" s="13"/>
      <c r="G164" s="13"/>
      <c r="H164" s="13"/>
      <c r="I164" s="13"/>
      <c r="J164" s="30"/>
      <c r="K164" s="30"/>
      <c r="L164" s="30"/>
      <c r="M164" s="30"/>
      <c r="N164" s="30"/>
      <c r="O164" s="30"/>
      <c r="P164" s="30"/>
      <c r="Q164" s="30"/>
      <c r="R164" s="30"/>
      <c r="S164" s="44"/>
    </row>
    <row r="165" spans="1:19" x14ac:dyDescent="0.25">
      <c r="A165" s="13"/>
      <c r="B165" s="13"/>
      <c r="C165" s="13"/>
      <c r="D165" s="13"/>
      <c r="E165" s="13"/>
      <c r="F165" s="13"/>
      <c r="G165" s="13"/>
      <c r="H165" s="13"/>
      <c r="I165" s="13"/>
      <c r="J165" s="30"/>
      <c r="K165" s="30"/>
      <c r="L165" s="30"/>
      <c r="M165" s="30"/>
      <c r="N165" s="30"/>
      <c r="O165" s="30"/>
      <c r="P165" s="30"/>
      <c r="Q165" s="30"/>
      <c r="R165" s="30"/>
      <c r="S165" s="44"/>
    </row>
    <row r="166" spans="1:19" x14ac:dyDescent="0.25">
      <c r="A166" s="13"/>
      <c r="B166" s="13"/>
      <c r="C166" s="13"/>
      <c r="D166" s="13"/>
      <c r="E166" s="13"/>
      <c r="F166" s="13"/>
      <c r="G166" s="13"/>
      <c r="H166" s="13"/>
      <c r="I166" s="13"/>
      <c r="J166" s="30"/>
      <c r="K166" s="30"/>
      <c r="L166" s="30"/>
      <c r="M166" s="30"/>
      <c r="N166" s="30"/>
      <c r="O166" s="30"/>
      <c r="P166" s="30"/>
      <c r="Q166" s="30"/>
      <c r="R166" s="30"/>
      <c r="S166" s="44"/>
    </row>
    <row r="167" spans="1:19" x14ac:dyDescent="0.25">
      <c r="A167" s="13"/>
      <c r="B167" s="13"/>
      <c r="C167" s="13"/>
      <c r="D167" s="13"/>
      <c r="E167" s="13"/>
      <c r="F167" s="13"/>
      <c r="G167" s="13"/>
      <c r="H167" s="13"/>
      <c r="I167" s="13"/>
      <c r="J167" s="30"/>
      <c r="K167" s="30"/>
      <c r="L167" s="30"/>
      <c r="M167" s="30"/>
      <c r="N167" s="30"/>
      <c r="O167" s="30"/>
      <c r="P167" s="30"/>
      <c r="Q167" s="30"/>
      <c r="R167" s="30"/>
      <c r="S167" s="44"/>
    </row>
    <row r="168" spans="1:19" x14ac:dyDescent="0.25">
      <c r="A168" s="13"/>
      <c r="B168" s="13"/>
      <c r="C168" s="13"/>
      <c r="D168" s="13"/>
      <c r="E168" s="13"/>
      <c r="F168" s="13"/>
      <c r="G168" s="13"/>
      <c r="H168" s="13"/>
      <c r="I168" s="13"/>
      <c r="J168" s="30"/>
      <c r="K168" s="30"/>
      <c r="L168" s="30"/>
      <c r="M168" s="30"/>
      <c r="N168" s="30"/>
      <c r="O168" s="30"/>
      <c r="P168" s="30"/>
      <c r="Q168" s="30"/>
      <c r="R168" s="30"/>
      <c r="S168" s="44"/>
    </row>
    <row r="169" spans="1:19" x14ac:dyDescent="0.25">
      <c r="A169" s="13"/>
      <c r="B169" s="13"/>
      <c r="C169" s="13"/>
      <c r="D169" s="13"/>
      <c r="E169" s="13"/>
      <c r="F169" s="13"/>
      <c r="G169" s="13"/>
      <c r="H169" s="13"/>
      <c r="I169" s="13"/>
      <c r="J169" s="30"/>
      <c r="K169" s="30"/>
      <c r="L169" s="30"/>
      <c r="M169" s="30"/>
      <c r="N169" s="30"/>
      <c r="O169" s="30"/>
      <c r="P169" s="30"/>
      <c r="Q169" s="30"/>
      <c r="R169" s="30"/>
      <c r="S169" s="44"/>
    </row>
    <row r="170" spans="1:19" x14ac:dyDescent="0.25">
      <c r="A170" s="13"/>
      <c r="B170" s="13"/>
      <c r="C170" s="13"/>
      <c r="D170" s="13"/>
      <c r="E170" s="13"/>
      <c r="F170" s="13"/>
      <c r="G170" s="13"/>
      <c r="H170" s="13"/>
      <c r="I170" s="13"/>
      <c r="J170" s="30"/>
      <c r="K170" s="30"/>
      <c r="L170" s="30"/>
      <c r="M170" s="30"/>
      <c r="N170" s="30"/>
      <c r="O170" s="30"/>
      <c r="P170" s="30"/>
      <c r="Q170" s="30"/>
      <c r="R170" s="30"/>
      <c r="S170" s="44"/>
    </row>
    <row r="171" spans="1:19" x14ac:dyDescent="0.25">
      <c r="A171" s="13"/>
      <c r="B171" s="13"/>
      <c r="C171" s="13"/>
      <c r="D171" s="13"/>
      <c r="E171" s="13"/>
      <c r="F171" s="13"/>
      <c r="G171" s="13"/>
      <c r="H171" s="13"/>
      <c r="I171" s="13"/>
      <c r="J171" s="30"/>
      <c r="K171" s="30"/>
      <c r="L171" s="30"/>
      <c r="M171" s="30"/>
      <c r="N171" s="30"/>
      <c r="O171" s="30"/>
      <c r="P171" s="30"/>
      <c r="Q171" s="30"/>
      <c r="R171" s="30"/>
      <c r="S171" s="44"/>
    </row>
    <row r="172" spans="1:19" x14ac:dyDescent="0.25">
      <c r="A172" s="13"/>
      <c r="B172" s="13"/>
      <c r="C172" s="13"/>
      <c r="D172" s="13"/>
      <c r="E172" s="13"/>
      <c r="F172" s="13"/>
      <c r="G172" s="13"/>
      <c r="H172" s="13"/>
      <c r="I172" s="13"/>
      <c r="J172" s="30"/>
      <c r="K172" s="30"/>
      <c r="L172" s="30"/>
      <c r="M172" s="30"/>
      <c r="N172" s="30"/>
      <c r="O172" s="30"/>
      <c r="P172" s="30"/>
      <c r="Q172" s="30"/>
      <c r="R172" s="30"/>
      <c r="S172" s="44"/>
    </row>
    <row r="173" spans="1:19" x14ac:dyDescent="0.25">
      <c r="A173" s="13"/>
      <c r="B173" s="13"/>
      <c r="C173" s="13"/>
      <c r="D173" s="13"/>
      <c r="E173" s="13"/>
      <c r="F173" s="13"/>
      <c r="G173" s="13"/>
      <c r="H173" s="13"/>
      <c r="I173" s="13"/>
      <c r="J173" s="30"/>
      <c r="K173" s="30"/>
      <c r="L173" s="30"/>
      <c r="M173" s="30"/>
      <c r="N173" s="30"/>
      <c r="O173" s="30"/>
      <c r="P173" s="30"/>
      <c r="Q173" s="30"/>
      <c r="R173" s="30"/>
      <c r="S173" s="44"/>
    </row>
    <row r="174" spans="1:19" x14ac:dyDescent="0.25">
      <c r="A174" s="13"/>
      <c r="B174" s="13"/>
      <c r="C174" s="13"/>
      <c r="D174" s="13"/>
      <c r="E174" s="13"/>
      <c r="F174" s="13"/>
      <c r="G174" s="13"/>
      <c r="H174" s="13"/>
      <c r="I174" s="13"/>
      <c r="J174" s="30"/>
      <c r="K174" s="30"/>
      <c r="L174" s="30"/>
      <c r="M174" s="30"/>
      <c r="N174" s="30"/>
      <c r="O174" s="30"/>
      <c r="P174" s="30"/>
      <c r="Q174" s="30"/>
      <c r="R174" s="30"/>
      <c r="S174" s="44"/>
    </row>
    <row r="175" spans="1:19" x14ac:dyDescent="0.25">
      <c r="A175" s="13"/>
      <c r="B175" s="13"/>
      <c r="C175" s="13"/>
      <c r="D175" s="13"/>
      <c r="E175" s="13"/>
      <c r="F175" s="13"/>
      <c r="G175" s="13"/>
      <c r="H175" s="13"/>
      <c r="I175" s="13"/>
      <c r="J175" s="30"/>
      <c r="K175" s="30"/>
      <c r="L175" s="30"/>
      <c r="M175" s="30"/>
      <c r="N175" s="30"/>
      <c r="O175" s="30"/>
      <c r="P175" s="30"/>
      <c r="Q175" s="30"/>
      <c r="R175" s="30"/>
      <c r="S175" s="44"/>
    </row>
    <row r="176" spans="1:19" x14ac:dyDescent="0.25">
      <c r="A176" s="13"/>
      <c r="B176" s="13"/>
      <c r="C176" s="13"/>
      <c r="D176" s="13"/>
      <c r="E176" s="13"/>
      <c r="F176" s="13"/>
      <c r="G176" s="13"/>
      <c r="H176" s="13"/>
      <c r="I176" s="13"/>
      <c r="J176" s="30"/>
      <c r="K176" s="30"/>
      <c r="L176" s="30"/>
      <c r="M176" s="30"/>
      <c r="N176" s="30"/>
      <c r="O176" s="30"/>
      <c r="P176" s="30"/>
      <c r="Q176" s="30"/>
      <c r="R176" s="30"/>
      <c r="S176" s="44"/>
    </row>
    <row r="177" spans="1:19" x14ac:dyDescent="0.25">
      <c r="A177" s="13"/>
      <c r="B177" s="13"/>
      <c r="C177" s="13"/>
      <c r="D177" s="13"/>
      <c r="E177" s="13"/>
      <c r="F177" s="13"/>
      <c r="G177" s="13"/>
      <c r="H177" s="13"/>
      <c r="I177" s="13"/>
      <c r="J177" s="30"/>
      <c r="K177" s="30"/>
      <c r="L177" s="30"/>
      <c r="M177" s="30"/>
      <c r="N177" s="30"/>
      <c r="O177" s="30"/>
      <c r="P177" s="30"/>
      <c r="Q177" s="30"/>
      <c r="R177" s="30"/>
      <c r="S177" s="44"/>
    </row>
    <row r="178" spans="1:19" x14ac:dyDescent="0.25">
      <c r="A178" s="13"/>
      <c r="B178" s="13"/>
      <c r="C178" s="13"/>
      <c r="D178" s="13"/>
      <c r="E178" s="13"/>
      <c r="F178" s="13"/>
      <c r="G178" s="13"/>
      <c r="H178" s="13"/>
      <c r="I178" s="13"/>
      <c r="J178" s="30"/>
      <c r="K178" s="30"/>
      <c r="L178" s="30"/>
      <c r="M178" s="30"/>
      <c r="N178" s="30"/>
      <c r="O178" s="30"/>
      <c r="P178" s="30"/>
      <c r="Q178" s="30"/>
      <c r="R178" s="30"/>
    </row>
    <row r="179" spans="1:19" x14ac:dyDescent="0.25">
      <c r="A179" s="13"/>
      <c r="B179" s="13"/>
      <c r="C179" s="13"/>
      <c r="D179" s="13"/>
      <c r="E179" s="13"/>
      <c r="F179" s="13"/>
      <c r="G179" s="13"/>
      <c r="H179" s="13"/>
      <c r="I179" s="13"/>
      <c r="J179" s="30"/>
      <c r="K179" s="30"/>
      <c r="L179" s="30"/>
      <c r="M179" s="30"/>
      <c r="N179" s="30"/>
      <c r="O179" s="30"/>
      <c r="P179" s="30"/>
      <c r="Q179" s="30"/>
      <c r="R179" s="30"/>
    </row>
    <row r="180" spans="1:19" x14ac:dyDescent="0.25">
      <c r="A180" s="13"/>
      <c r="B180" s="13"/>
      <c r="C180" s="13"/>
      <c r="D180" s="13"/>
      <c r="E180" s="13"/>
      <c r="F180" s="13"/>
      <c r="G180" s="13"/>
      <c r="H180" s="13"/>
      <c r="I180" s="13"/>
      <c r="J180" s="30"/>
      <c r="K180" s="30"/>
      <c r="L180" s="30"/>
      <c r="M180" s="30"/>
      <c r="N180" s="30"/>
      <c r="O180" s="30"/>
      <c r="P180" s="30"/>
      <c r="Q180" s="30"/>
      <c r="R180" s="30"/>
    </row>
    <row r="181" spans="1:19" x14ac:dyDescent="0.25">
      <c r="A181" s="13"/>
      <c r="B181" s="13"/>
      <c r="C181" s="13"/>
      <c r="D181" s="13"/>
      <c r="E181" s="13"/>
      <c r="F181" s="13"/>
      <c r="G181" s="13"/>
      <c r="H181" s="13"/>
      <c r="I181" s="13"/>
      <c r="J181" s="30"/>
      <c r="K181" s="30"/>
      <c r="L181" s="30"/>
      <c r="M181" s="30"/>
      <c r="N181" s="30"/>
      <c r="O181" s="30"/>
      <c r="P181" s="30"/>
      <c r="Q181" s="30"/>
      <c r="R181" s="30"/>
    </row>
    <row r="182" spans="1:19" x14ac:dyDescent="0.25">
      <c r="A182" s="13"/>
      <c r="B182" s="13"/>
      <c r="C182" s="13"/>
      <c r="D182" s="13"/>
      <c r="E182" s="13"/>
      <c r="F182" s="13"/>
      <c r="G182" s="13"/>
      <c r="H182" s="13"/>
      <c r="I182" s="13"/>
      <c r="J182" s="30"/>
      <c r="K182" s="30"/>
      <c r="L182" s="30"/>
      <c r="M182" s="30"/>
      <c r="N182" s="30"/>
      <c r="O182" s="30"/>
      <c r="P182" s="30"/>
      <c r="Q182" s="30"/>
      <c r="R182" s="30"/>
    </row>
    <row r="183" spans="1:19" x14ac:dyDescent="0.25">
      <c r="A183" s="13"/>
      <c r="B183" s="13"/>
      <c r="C183" s="13"/>
      <c r="D183" s="13"/>
      <c r="E183" s="13"/>
      <c r="F183" s="13"/>
      <c r="G183" s="13"/>
      <c r="H183" s="13"/>
      <c r="I183" s="13"/>
      <c r="J183" s="30"/>
      <c r="K183" s="30"/>
      <c r="L183" s="30"/>
      <c r="M183" s="30"/>
      <c r="N183" s="30"/>
      <c r="O183" s="30"/>
      <c r="P183" s="30"/>
      <c r="Q183" s="30"/>
      <c r="R183" s="30"/>
    </row>
    <row r="184" spans="1:19" x14ac:dyDescent="0.25">
      <c r="A184" s="13"/>
      <c r="B184" s="13"/>
      <c r="C184" s="13"/>
      <c r="D184" s="13"/>
      <c r="E184" s="13"/>
      <c r="F184" s="13"/>
      <c r="G184" s="13"/>
      <c r="H184" s="13"/>
      <c r="I184" s="13"/>
      <c r="J184" s="30"/>
      <c r="K184" s="30"/>
      <c r="L184" s="30"/>
      <c r="M184" s="30"/>
      <c r="N184" s="30"/>
      <c r="O184" s="30"/>
      <c r="P184" s="30"/>
      <c r="Q184" s="30"/>
      <c r="R184" s="30"/>
    </row>
    <row r="185" spans="1:19" x14ac:dyDescent="0.25">
      <c r="A185" s="13"/>
      <c r="B185" s="13"/>
      <c r="C185" s="13"/>
      <c r="D185" s="13"/>
      <c r="E185" s="13"/>
      <c r="F185" s="13"/>
      <c r="G185" s="13"/>
      <c r="H185" s="13"/>
      <c r="I185" s="13"/>
      <c r="J185" s="30"/>
      <c r="K185" s="30"/>
      <c r="L185" s="30"/>
      <c r="M185" s="30"/>
      <c r="N185" s="30"/>
      <c r="O185" s="30"/>
      <c r="P185" s="30"/>
      <c r="Q185" s="30"/>
      <c r="R185" s="30"/>
    </row>
    <row r="186" spans="1:19" x14ac:dyDescent="0.25">
      <c r="A186" s="13"/>
      <c r="B186" s="13"/>
      <c r="C186" s="13"/>
      <c r="D186" s="13"/>
      <c r="E186" s="13"/>
      <c r="F186" s="13"/>
      <c r="G186" s="13"/>
      <c r="H186" s="13"/>
      <c r="I186" s="13"/>
      <c r="J186" s="30"/>
      <c r="K186" s="30"/>
      <c r="L186" s="30"/>
      <c r="M186" s="30"/>
      <c r="N186" s="30"/>
      <c r="O186" s="30"/>
      <c r="P186" s="30"/>
      <c r="Q186" s="30"/>
      <c r="R186" s="30"/>
    </row>
    <row r="187" spans="1:19" x14ac:dyDescent="0.25">
      <c r="A187" s="13"/>
      <c r="B187" s="13"/>
      <c r="C187" s="13"/>
      <c r="D187" s="13"/>
      <c r="E187" s="13"/>
      <c r="F187" s="13"/>
      <c r="G187" s="13"/>
      <c r="H187" s="13"/>
      <c r="I187" s="13"/>
      <c r="J187" s="30"/>
      <c r="K187" s="30"/>
      <c r="L187" s="30"/>
      <c r="M187" s="30"/>
      <c r="N187" s="30"/>
      <c r="O187" s="30"/>
      <c r="P187" s="30"/>
      <c r="Q187" s="30"/>
      <c r="R187" s="30"/>
    </row>
    <row r="188" spans="1:19" x14ac:dyDescent="0.25">
      <c r="A188" s="13"/>
      <c r="B188" s="13"/>
      <c r="C188" s="13"/>
      <c r="D188" s="13"/>
      <c r="E188" s="13"/>
      <c r="F188" s="13"/>
      <c r="G188" s="13"/>
      <c r="H188" s="13"/>
      <c r="I188" s="13"/>
      <c r="J188" s="30"/>
      <c r="K188" s="30"/>
      <c r="L188" s="30"/>
      <c r="M188" s="30"/>
      <c r="N188" s="30"/>
      <c r="O188" s="30"/>
      <c r="P188" s="30"/>
      <c r="Q188" s="30"/>
      <c r="R188" s="30"/>
    </row>
    <row r="189" spans="1:19" x14ac:dyDescent="0.25">
      <c r="A189" s="13"/>
      <c r="B189" s="13"/>
      <c r="C189" s="13"/>
      <c r="D189" s="13"/>
      <c r="E189" s="13"/>
      <c r="F189" s="13"/>
      <c r="G189" s="13"/>
      <c r="H189" s="13"/>
      <c r="I189" s="13"/>
      <c r="J189" s="30"/>
      <c r="K189" s="30"/>
      <c r="L189" s="30"/>
      <c r="M189" s="30"/>
      <c r="N189" s="30"/>
      <c r="O189" s="30"/>
      <c r="P189" s="30"/>
      <c r="Q189" s="30"/>
      <c r="R189" s="30"/>
    </row>
    <row r="190" spans="1:19" x14ac:dyDescent="0.25">
      <c r="A190" s="13"/>
      <c r="B190" s="13"/>
      <c r="C190" s="13"/>
      <c r="D190" s="13"/>
      <c r="E190" s="13"/>
      <c r="F190" s="13"/>
      <c r="G190" s="13"/>
      <c r="H190" s="13"/>
      <c r="I190" s="13"/>
      <c r="J190" s="30"/>
      <c r="K190" s="30"/>
      <c r="L190" s="30"/>
      <c r="M190" s="30"/>
      <c r="N190" s="30"/>
      <c r="O190" s="30"/>
      <c r="P190" s="30"/>
      <c r="Q190" s="30"/>
      <c r="R190" s="30"/>
    </row>
    <row r="191" spans="1:19" x14ac:dyDescent="0.25">
      <c r="A191" s="13"/>
      <c r="B191" s="13"/>
      <c r="C191" s="13"/>
      <c r="D191" s="13"/>
      <c r="E191" s="13"/>
      <c r="F191" s="13"/>
      <c r="G191" s="13"/>
      <c r="H191" s="13"/>
      <c r="I191" s="13"/>
      <c r="J191" s="30"/>
      <c r="K191" s="30"/>
      <c r="L191" s="30"/>
      <c r="M191" s="30"/>
      <c r="N191" s="30"/>
      <c r="O191" s="30"/>
      <c r="P191" s="30"/>
      <c r="Q191" s="30"/>
      <c r="R191" s="30"/>
    </row>
    <row r="192" spans="1:19" x14ac:dyDescent="0.25">
      <c r="A192" s="13"/>
      <c r="B192" s="13"/>
      <c r="C192" s="13"/>
      <c r="D192" s="13"/>
      <c r="E192" s="13"/>
      <c r="F192" s="13"/>
      <c r="G192" s="13"/>
      <c r="H192" s="13"/>
      <c r="I192" s="13"/>
      <c r="J192" s="30"/>
      <c r="K192" s="30"/>
      <c r="L192" s="30"/>
      <c r="M192" s="30"/>
      <c r="N192" s="30"/>
      <c r="O192" s="30"/>
      <c r="P192" s="30"/>
      <c r="Q192" s="30"/>
      <c r="R192" s="30"/>
    </row>
    <row r="193" spans="1:18" x14ac:dyDescent="0.25">
      <c r="A193" s="13"/>
      <c r="B193" s="13"/>
      <c r="C193" s="13"/>
      <c r="D193" s="13"/>
      <c r="E193" s="13"/>
      <c r="F193" s="13"/>
      <c r="G193" s="13"/>
      <c r="H193" s="13"/>
      <c r="I193" s="13"/>
      <c r="J193" s="30"/>
      <c r="K193" s="30"/>
      <c r="L193" s="30"/>
      <c r="M193" s="30"/>
      <c r="N193" s="30"/>
      <c r="O193" s="30"/>
      <c r="P193" s="30"/>
      <c r="Q193" s="30"/>
      <c r="R193" s="30"/>
    </row>
    <row r="194" spans="1:18" x14ac:dyDescent="0.25">
      <c r="A194" s="13"/>
      <c r="B194" s="13"/>
      <c r="C194" s="13"/>
      <c r="D194" s="13"/>
      <c r="E194" s="13"/>
      <c r="F194" s="13"/>
      <c r="G194" s="13"/>
      <c r="H194" s="13"/>
      <c r="I194" s="13"/>
      <c r="J194" s="30"/>
      <c r="K194" s="30"/>
      <c r="L194" s="30"/>
      <c r="M194" s="30"/>
      <c r="N194" s="30"/>
      <c r="O194" s="30"/>
      <c r="P194" s="30"/>
      <c r="Q194" s="30"/>
      <c r="R194" s="30"/>
    </row>
    <row r="195" spans="1:18" x14ac:dyDescent="0.25">
      <c r="A195" s="13"/>
      <c r="B195" s="13"/>
      <c r="C195" s="13"/>
      <c r="D195" s="13"/>
      <c r="E195" s="13"/>
      <c r="F195" s="13"/>
      <c r="G195" s="13"/>
      <c r="H195" s="13"/>
      <c r="I195" s="13"/>
      <c r="J195" s="30"/>
      <c r="K195" s="30"/>
      <c r="L195" s="30"/>
      <c r="M195" s="30"/>
      <c r="N195" s="30"/>
      <c r="O195" s="30"/>
      <c r="P195" s="30"/>
      <c r="Q195" s="30"/>
      <c r="R195" s="30"/>
    </row>
    <row r="196" spans="1:18" x14ac:dyDescent="0.25">
      <c r="A196" s="13"/>
      <c r="B196" s="13"/>
      <c r="C196" s="13"/>
      <c r="D196" s="13"/>
      <c r="E196" s="13"/>
      <c r="F196" s="13"/>
      <c r="G196" s="13"/>
      <c r="H196" s="13"/>
      <c r="I196" s="13"/>
      <c r="J196" s="30"/>
      <c r="K196" s="30"/>
      <c r="L196" s="30"/>
      <c r="M196" s="30"/>
      <c r="N196" s="30"/>
      <c r="O196" s="30"/>
      <c r="P196" s="30"/>
      <c r="Q196" s="30"/>
      <c r="R196" s="30"/>
    </row>
    <row r="197" spans="1:18" x14ac:dyDescent="0.25">
      <c r="A197" s="13"/>
      <c r="B197" s="13"/>
      <c r="C197" s="13"/>
      <c r="D197" s="13"/>
      <c r="E197" s="13"/>
      <c r="F197" s="13"/>
      <c r="G197" s="13"/>
      <c r="H197" s="13"/>
      <c r="I197" s="13"/>
      <c r="J197" s="30"/>
      <c r="K197" s="30"/>
      <c r="L197" s="30"/>
      <c r="M197" s="30"/>
      <c r="N197" s="30"/>
      <c r="O197" s="30"/>
      <c r="P197" s="30"/>
      <c r="Q197" s="30"/>
      <c r="R197" s="30"/>
    </row>
    <row r="198" spans="1:18" x14ac:dyDescent="0.25">
      <c r="A198" s="13"/>
      <c r="B198" s="13"/>
      <c r="C198" s="13"/>
      <c r="D198" s="13"/>
      <c r="E198" s="13"/>
      <c r="F198" s="13"/>
      <c r="G198" s="13"/>
      <c r="H198" s="13"/>
      <c r="I198" s="13"/>
      <c r="J198" s="30"/>
      <c r="K198" s="30"/>
      <c r="L198" s="30"/>
      <c r="M198" s="30"/>
      <c r="N198" s="30"/>
      <c r="O198" s="30"/>
      <c r="P198" s="30"/>
      <c r="Q198" s="30"/>
      <c r="R198" s="30"/>
    </row>
    <row r="199" spans="1:18" x14ac:dyDescent="0.25">
      <c r="A199" s="13"/>
      <c r="B199" s="13"/>
      <c r="C199" s="13"/>
      <c r="D199" s="13"/>
      <c r="E199" s="13"/>
      <c r="F199" s="13"/>
      <c r="G199" s="13"/>
      <c r="H199" s="13"/>
      <c r="I199" s="13"/>
      <c r="J199" s="30"/>
      <c r="K199" s="30"/>
      <c r="L199" s="30"/>
      <c r="M199" s="30"/>
      <c r="N199" s="30"/>
      <c r="O199" s="30"/>
      <c r="P199" s="30"/>
      <c r="Q199" s="30"/>
      <c r="R199" s="30"/>
    </row>
    <row r="200" spans="1:18" x14ac:dyDescent="0.25">
      <c r="A200" s="13"/>
      <c r="B200" s="13"/>
      <c r="C200" s="13"/>
      <c r="D200" s="13"/>
      <c r="E200" s="13"/>
      <c r="F200" s="13"/>
      <c r="G200" s="13"/>
      <c r="H200" s="13"/>
      <c r="I200" s="13"/>
      <c r="J200" s="30"/>
      <c r="K200" s="30"/>
      <c r="L200" s="30"/>
      <c r="M200" s="30"/>
      <c r="N200" s="30"/>
      <c r="O200" s="30"/>
      <c r="P200" s="30"/>
      <c r="Q200" s="30"/>
      <c r="R200" s="30"/>
    </row>
    <row r="201" spans="1:18" x14ac:dyDescent="0.25">
      <c r="A201" s="13"/>
      <c r="B201" s="13"/>
      <c r="C201" s="13"/>
      <c r="D201" s="13"/>
      <c r="E201" s="13"/>
      <c r="F201" s="13"/>
      <c r="G201" s="13"/>
      <c r="H201" s="13"/>
      <c r="I201" s="13"/>
      <c r="J201" s="30"/>
      <c r="K201" s="30"/>
      <c r="L201" s="30"/>
      <c r="M201" s="30"/>
      <c r="N201" s="30"/>
      <c r="O201" s="30"/>
      <c r="P201" s="30"/>
      <c r="Q201" s="30"/>
      <c r="R201" s="30"/>
    </row>
    <row r="202" spans="1:18" x14ac:dyDescent="0.25">
      <c r="A202" s="13"/>
      <c r="B202" s="13"/>
      <c r="C202" s="13"/>
      <c r="D202" s="13"/>
      <c r="E202" s="13"/>
      <c r="F202" s="13"/>
      <c r="G202" s="13"/>
      <c r="H202" s="13"/>
      <c r="I202" s="13"/>
      <c r="J202" s="30"/>
      <c r="K202" s="30"/>
      <c r="L202" s="30"/>
      <c r="M202" s="30"/>
      <c r="N202" s="30"/>
      <c r="O202" s="30"/>
      <c r="P202" s="30"/>
      <c r="Q202" s="30"/>
      <c r="R202" s="30"/>
    </row>
    <row r="203" spans="1:18" x14ac:dyDescent="0.25">
      <c r="A203" s="13"/>
      <c r="B203" s="13"/>
      <c r="C203" s="13"/>
      <c r="D203" s="13"/>
      <c r="E203" s="13"/>
      <c r="F203" s="13"/>
      <c r="G203" s="13"/>
      <c r="H203" s="13"/>
      <c r="I203" s="13"/>
      <c r="J203" s="30"/>
      <c r="K203" s="30"/>
      <c r="L203" s="30"/>
      <c r="M203" s="30"/>
      <c r="N203" s="30"/>
      <c r="O203" s="30"/>
      <c r="P203" s="30"/>
      <c r="Q203" s="30"/>
      <c r="R203" s="30"/>
    </row>
    <row r="204" spans="1:18" x14ac:dyDescent="0.25">
      <c r="A204" s="13"/>
      <c r="B204" s="13"/>
      <c r="C204" s="13"/>
      <c r="D204" s="13"/>
      <c r="E204" s="13"/>
      <c r="F204" s="13"/>
      <c r="G204" s="13"/>
      <c r="H204" s="13"/>
      <c r="I204" s="13"/>
      <c r="J204" s="30"/>
      <c r="K204" s="30"/>
      <c r="L204" s="30"/>
      <c r="M204" s="30"/>
      <c r="N204" s="30"/>
      <c r="O204" s="30"/>
      <c r="P204" s="30"/>
      <c r="Q204" s="30"/>
      <c r="R204" s="30"/>
    </row>
    <row r="205" spans="1:18" x14ac:dyDescent="0.25">
      <c r="A205" s="13"/>
      <c r="B205" s="13"/>
      <c r="C205" s="13"/>
      <c r="D205" s="13"/>
      <c r="E205" s="13"/>
      <c r="F205" s="13"/>
      <c r="G205" s="13"/>
      <c r="H205" s="13"/>
      <c r="I205" s="13"/>
      <c r="J205" s="30"/>
      <c r="K205" s="30"/>
      <c r="L205" s="30"/>
      <c r="M205" s="30"/>
      <c r="N205" s="30"/>
      <c r="O205" s="30"/>
      <c r="P205" s="30"/>
      <c r="Q205" s="30"/>
      <c r="R205" s="30"/>
    </row>
    <row r="206" spans="1:18" x14ac:dyDescent="0.25">
      <c r="A206" s="13"/>
      <c r="B206" s="13"/>
      <c r="C206" s="13"/>
      <c r="D206" s="13"/>
      <c r="E206" s="13"/>
      <c r="F206" s="13"/>
      <c r="G206" s="13"/>
      <c r="H206" s="13"/>
      <c r="I206" s="13"/>
      <c r="J206" s="30"/>
      <c r="K206" s="30"/>
      <c r="L206" s="30"/>
      <c r="M206" s="30"/>
      <c r="N206" s="30"/>
      <c r="O206" s="30"/>
      <c r="P206" s="30"/>
      <c r="Q206" s="30"/>
      <c r="R206" s="30"/>
    </row>
    <row r="207" spans="1:18" x14ac:dyDescent="0.25">
      <c r="A207" s="13"/>
      <c r="B207" s="13"/>
      <c r="C207" s="13"/>
      <c r="D207" s="13"/>
      <c r="E207" s="13"/>
      <c r="F207" s="13"/>
      <c r="G207" s="13"/>
      <c r="H207" s="13"/>
      <c r="I207" s="13"/>
      <c r="J207" s="30"/>
      <c r="K207" s="30"/>
      <c r="L207" s="30"/>
      <c r="M207" s="30"/>
      <c r="N207" s="30"/>
      <c r="O207" s="30"/>
      <c r="P207" s="30"/>
      <c r="Q207" s="30"/>
      <c r="R207" s="30"/>
    </row>
    <row r="208" spans="1:18" x14ac:dyDescent="0.25">
      <c r="A208" s="13"/>
      <c r="B208" s="13"/>
      <c r="C208" s="13"/>
      <c r="D208" s="13"/>
      <c r="E208" s="13"/>
      <c r="F208" s="13"/>
      <c r="G208" s="13"/>
      <c r="H208" s="13"/>
      <c r="I208" s="13"/>
      <c r="J208" s="30"/>
      <c r="K208" s="30"/>
      <c r="L208" s="30"/>
      <c r="M208" s="30"/>
      <c r="N208" s="30"/>
      <c r="O208" s="30"/>
      <c r="P208" s="30"/>
      <c r="Q208" s="30"/>
      <c r="R208" s="30"/>
    </row>
    <row r="209" spans="1:18" x14ac:dyDescent="0.25">
      <c r="A209" s="13"/>
      <c r="B209" s="13"/>
      <c r="C209" s="13"/>
      <c r="D209" s="13"/>
      <c r="E209" s="13"/>
      <c r="F209" s="13"/>
      <c r="G209" s="13"/>
      <c r="H209" s="13"/>
      <c r="I209" s="13"/>
      <c r="J209" s="30"/>
      <c r="K209" s="30"/>
      <c r="L209" s="30"/>
      <c r="M209" s="30"/>
      <c r="N209" s="30"/>
      <c r="O209" s="30"/>
      <c r="P209" s="30"/>
      <c r="Q209" s="30"/>
      <c r="R209" s="30"/>
    </row>
    <row r="210" spans="1:18" x14ac:dyDescent="0.25">
      <c r="A210" s="13"/>
      <c r="B210" s="13"/>
      <c r="C210" s="13"/>
      <c r="D210" s="13"/>
      <c r="E210" s="13"/>
      <c r="F210" s="13"/>
      <c r="G210" s="13"/>
      <c r="H210" s="13"/>
      <c r="I210" s="13"/>
      <c r="J210" s="30"/>
      <c r="K210" s="30"/>
      <c r="L210" s="30"/>
      <c r="M210" s="30"/>
      <c r="N210" s="30"/>
      <c r="O210" s="30"/>
      <c r="P210" s="30"/>
      <c r="Q210" s="30"/>
      <c r="R210" s="30"/>
    </row>
    <row r="211" spans="1:18" x14ac:dyDescent="0.25">
      <c r="A211" s="13"/>
      <c r="B211" s="13"/>
      <c r="C211" s="13"/>
      <c r="D211" s="13"/>
      <c r="E211" s="13"/>
      <c r="F211" s="13"/>
      <c r="G211" s="13"/>
      <c r="H211" s="13"/>
      <c r="I211" s="13"/>
      <c r="J211" s="30"/>
      <c r="K211" s="30"/>
      <c r="L211" s="30"/>
      <c r="M211" s="30"/>
      <c r="N211" s="30"/>
      <c r="O211" s="30"/>
      <c r="P211" s="30"/>
      <c r="Q211" s="30"/>
      <c r="R211" s="30"/>
    </row>
    <row r="212" spans="1:18" x14ac:dyDescent="0.25">
      <c r="A212" s="13"/>
      <c r="B212" s="13"/>
      <c r="C212" s="13"/>
      <c r="D212" s="13"/>
      <c r="E212" s="13"/>
      <c r="F212" s="13"/>
      <c r="G212" s="13"/>
      <c r="H212" s="13"/>
      <c r="I212" s="13"/>
      <c r="J212" s="30"/>
      <c r="K212" s="30"/>
      <c r="L212" s="30"/>
      <c r="M212" s="30"/>
      <c r="N212" s="30"/>
      <c r="O212" s="30"/>
      <c r="P212" s="30"/>
      <c r="Q212" s="30"/>
      <c r="R212" s="30"/>
    </row>
    <row r="213" spans="1:18" x14ac:dyDescent="0.25">
      <c r="A213" s="13"/>
      <c r="B213" s="13"/>
      <c r="C213" s="13"/>
      <c r="D213" s="13"/>
      <c r="E213" s="13"/>
      <c r="F213" s="13"/>
      <c r="G213" s="13"/>
      <c r="H213" s="13"/>
      <c r="I213" s="13"/>
      <c r="J213" s="30"/>
      <c r="K213" s="30"/>
      <c r="L213" s="30"/>
      <c r="M213" s="30"/>
      <c r="N213" s="30"/>
      <c r="O213" s="30"/>
      <c r="P213" s="30"/>
      <c r="Q213" s="30"/>
      <c r="R213" s="30"/>
    </row>
    <row r="214" spans="1:18" x14ac:dyDescent="0.25">
      <c r="A214" s="13"/>
      <c r="B214" s="13"/>
      <c r="C214" s="13"/>
      <c r="D214" s="13"/>
      <c r="E214" s="13"/>
      <c r="F214" s="13"/>
      <c r="G214" s="13"/>
      <c r="H214" s="13"/>
      <c r="I214" s="13"/>
      <c r="J214" s="30"/>
      <c r="K214" s="30"/>
      <c r="L214" s="30"/>
      <c r="M214" s="30"/>
      <c r="N214" s="30"/>
      <c r="O214" s="30"/>
      <c r="P214" s="30"/>
      <c r="Q214" s="30"/>
      <c r="R214" s="30"/>
    </row>
    <row r="215" spans="1:18" x14ac:dyDescent="0.25">
      <c r="A215" s="13"/>
      <c r="B215" s="13"/>
      <c r="C215" s="13"/>
      <c r="D215" s="13"/>
      <c r="E215" s="13"/>
      <c r="F215" s="13"/>
      <c r="G215" s="13"/>
      <c r="H215" s="13"/>
      <c r="I215" s="13"/>
      <c r="J215" s="30"/>
      <c r="K215" s="30"/>
      <c r="L215" s="30"/>
      <c r="M215" s="30"/>
      <c r="N215" s="30"/>
      <c r="O215" s="30"/>
      <c r="P215" s="30"/>
      <c r="Q215" s="30"/>
      <c r="R215" s="30"/>
    </row>
    <row r="216" spans="1:18" x14ac:dyDescent="0.25">
      <c r="A216" s="13"/>
      <c r="B216" s="13"/>
      <c r="C216" s="13"/>
      <c r="D216" s="13"/>
      <c r="E216" s="13"/>
      <c r="F216" s="13"/>
      <c r="G216" s="13"/>
      <c r="H216" s="13"/>
      <c r="I216" s="13"/>
      <c r="J216" s="30"/>
      <c r="K216" s="30"/>
      <c r="L216" s="30"/>
      <c r="M216" s="30"/>
      <c r="N216" s="30"/>
      <c r="O216" s="30"/>
      <c r="P216" s="30"/>
      <c r="Q216" s="30"/>
      <c r="R216" s="30"/>
    </row>
    <row r="217" spans="1:18" x14ac:dyDescent="0.25">
      <c r="A217" s="13"/>
      <c r="B217" s="13"/>
      <c r="C217" s="13"/>
      <c r="D217" s="13"/>
      <c r="E217" s="13"/>
      <c r="F217" s="13"/>
      <c r="G217" s="13"/>
      <c r="H217" s="13"/>
      <c r="I217" s="13"/>
      <c r="J217" s="30"/>
      <c r="K217" s="30"/>
      <c r="L217" s="30"/>
      <c r="M217" s="30"/>
      <c r="N217" s="30"/>
      <c r="O217" s="30"/>
      <c r="P217" s="30"/>
      <c r="Q217" s="30"/>
      <c r="R217" s="30"/>
    </row>
    <row r="218" spans="1:18" x14ac:dyDescent="0.25">
      <c r="A218" s="13"/>
      <c r="B218" s="13"/>
      <c r="C218" s="13"/>
      <c r="D218" s="13"/>
      <c r="E218" s="13"/>
      <c r="F218" s="13"/>
      <c r="G218" s="13"/>
      <c r="H218" s="13"/>
      <c r="I218" s="13"/>
      <c r="J218" s="30"/>
      <c r="K218" s="30"/>
      <c r="L218" s="30"/>
      <c r="M218" s="30"/>
      <c r="N218" s="30"/>
      <c r="O218" s="30"/>
      <c r="P218" s="30"/>
      <c r="Q218" s="30"/>
      <c r="R218" s="30"/>
    </row>
    <row r="219" spans="1:18" x14ac:dyDescent="0.25">
      <c r="A219" s="13"/>
      <c r="B219" s="13"/>
      <c r="C219" s="13"/>
      <c r="D219" s="13"/>
      <c r="E219" s="13"/>
      <c r="F219" s="13"/>
      <c r="G219" s="13"/>
      <c r="H219" s="13"/>
      <c r="I219" s="13"/>
      <c r="J219" s="30"/>
      <c r="K219" s="30"/>
      <c r="L219" s="30"/>
      <c r="M219" s="30"/>
      <c r="N219" s="30"/>
      <c r="O219" s="30"/>
      <c r="P219" s="30"/>
      <c r="Q219" s="30"/>
      <c r="R219" s="30"/>
    </row>
    <row r="220" spans="1:18" x14ac:dyDescent="0.25">
      <c r="A220" s="13"/>
      <c r="B220" s="13"/>
      <c r="C220" s="13"/>
      <c r="D220" s="13"/>
      <c r="E220" s="13"/>
      <c r="F220" s="13"/>
      <c r="G220" s="13"/>
      <c r="H220" s="13"/>
      <c r="I220" s="13"/>
      <c r="J220" s="30"/>
      <c r="K220" s="30"/>
      <c r="L220" s="30"/>
      <c r="M220" s="30"/>
      <c r="N220" s="30"/>
      <c r="O220" s="30"/>
      <c r="P220" s="30"/>
      <c r="Q220" s="30"/>
      <c r="R220" s="30"/>
    </row>
    <row r="221" spans="1:18" x14ac:dyDescent="0.25">
      <c r="A221" s="13"/>
      <c r="B221" s="13"/>
      <c r="C221" s="13"/>
      <c r="D221" s="13"/>
      <c r="E221" s="13"/>
      <c r="F221" s="13"/>
      <c r="G221" s="13"/>
      <c r="H221" s="13"/>
      <c r="I221" s="13"/>
      <c r="J221" s="30"/>
      <c r="K221" s="30"/>
      <c r="L221" s="30"/>
      <c r="M221" s="30"/>
      <c r="N221" s="30"/>
      <c r="O221" s="30"/>
      <c r="P221" s="30"/>
      <c r="Q221" s="30"/>
      <c r="R221" s="30"/>
    </row>
    <row r="222" spans="1:18" x14ac:dyDescent="0.25">
      <c r="A222" s="13"/>
      <c r="B222" s="13"/>
      <c r="C222" s="13"/>
      <c r="D222" s="13"/>
      <c r="E222" s="13"/>
      <c r="F222" s="13"/>
      <c r="G222" s="13"/>
      <c r="H222" s="13"/>
      <c r="I222" s="13"/>
      <c r="J222" s="30"/>
      <c r="K222" s="30"/>
      <c r="L222" s="30"/>
      <c r="M222" s="30"/>
      <c r="N222" s="30"/>
      <c r="O222" s="30"/>
      <c r="P222" s="30"/>
      <c r="Q222" s="30"/>
      <c r="R222" s="30"/>
    </row>
    <row r="223" spans="1:18" x14ac:dyDescent="0.25">
      <c r="A223" s="13"/>
      <c r="B223" s="13"/>
      <c r="C223" s="13"/>
      <c r="D223" s="13"/>
      <c r="E223" s="13"/>
      <c r="F223" s="13"/>
      <c r="G223" s="13"/>
      <c r="H223" s="13"/>
      <c r="I223" s="13"/>
      <c r="J223" s="30"/>
      <c r="K223" s="30"/>
      <c r="L223" s="30"/>
      <c r="M223" s="30"/>
      <c r="N223" s="30"/>
      <c r="O223" s="30"/>
      <c r="P223" s="30"/>
      <c r="Q223" s="30"/>
      <c r="R223" s="30"/>
    </row>
    <row r="224" spans="1:18" x14ac:dyDescent="0.25">
      <c r="A224" s="13"/>
      <c r="B224" s="13"/>
      <c r="C224" s="13"/>
      <c r="D224" s="13"/>
      <c r="E224" s="13"/>
      <c r="F224" s="13"/>
      <c r="G224" s="13"/>
      <c r="H224" s="13"/>
      <c r="I224" s="13"/>
      <c r="J224" s="30"/>
      <c r="K224" s="30"/>
      <c r="L224" s="30"/>
      <c r="M224" s="30"/>
      <c r="N224" s="30"/>
      <c r="O224" s="30"/>
      <c r="P224" s="30"/>
      <c r="Q224" s="30"/>
      <c r="R224" s="30"/>
    </row>
    <row r="225" spans="1:18" x14ac:dyDescent="0.25">
      <c r="A225" s="13"/>
      <c r="B225" s="13"/>
      <c r="C225" s="13"/>
      <c r="D225" s="13"/>
      <c r="E225" s="13"/>
      <c r="F225" s="13"/>
      <c r="G225" s="13"/>
      <c r="H225" s="13"/>
      <c r="I225" s="13"/>
      <c r="J225" s="30"/>
      <c r="K225" s="30"/>
      <c r="L225" s="30"/>
      <c r="M225" s="30"/>
      <c r="N225" s="30"/>
      <c r="O225" s="30"/>
      <c r="P225" s="30"/>
      <c r="Q225" s="30"/>
      <c r="R225" s="30"/>
    </row>
    <row r="226" spans="1:18" x14ac:dyDescent="0.25">
      <c r="A226" s="13"/>
      <c r="B226" s="13"/>
      <c r="C226" s="13"/>
      <c r="D226" s="13"/>
      <c r="E226" s="13"/>
      <c r="F226" s="13"/>
      <c r="G226" s="13"/>
      <c r="H226" s="13"/>
      <c r="I226" s="13"/>
      <c r="J226" s="30"/>
      <c r="K226" s="30"/>
      <c r="L226" s="30"/>
      <c r="M226" s="30"/>
      <c r="N226" s="30"/>
      <c r="O226" s="30"/>
      <c r="P226" s="30"/>
      <c r="Q226" s="30"/>
      <c r="R226" s="30"/>
    </row>
    <row r="227" spans="1:18" x14ac:dyDescent="0.25">
      <c r="A227" s="13"/>
      <c r="B227" s="13"/>
      <c r="C227" s="13"/>
      <c r="D227" s="13"/>
      <c r="E227" s="13"/>
      <c r="F227" s="13"/>
      <c r="G227" s="13"/>
      <c r="H227" s="13"/>
      <c r="I227" s="13"/>
      <c r="J227" s="30"/>
      <c r="K227" s="30"/>
      <c r="L227" s="30"/>
      <c r="M227" s="30"/>
      <c r="N227" s="30"/>
      <c r="O227" s="30"/>
      <c r="P227" s="30"/>
      <c r="Q227" s="30"/>
      <c r="R227" s="30"/>
    </row>
    <row r="228" spans="1:18" x14ac:dyDescent="0.25">
      <c r="A228" s="13"/>
      <c r="B228" s="13"/>
      <c r="C228" s="13"/>
      <c r="D228" s="13"/>
      <c r="E228" s="13"/>
      <c r="F228" s="13"/>
      <c r="G228" s="13"/>
      <c r="H228" s="13"/>
      <c r="I228" s="13"/>
      <c r="J228" s="30"/>
      <c r="K228" s="30"/>
      <c r="L228" s="30"/>
      <c r="M228" s="30"/>
      <c r="N228" s="30"/>
      <c r="O228" s="30"/>
      <c r="P228" s="30"/>
      <c r="Q228" s="30"/>
      <c r="R228" s="30"/>
    </row>
    <row r="229" spans="1:18" x14ac:dyDescent="0.25">
      <c r="A229" s="13"/>
      <c r="B229" s="13"/>
      <c r="C229" s="13"/>
      <c r="D229" s="13"/>
      <c r="E229" s="13"/>
      <c r="F229" s="13"/>
      <c r="G229" s="13"/>
      <c r="H229" s="13"/>
      <c r="I229" s="13"/>
      <c r="J229" s="30"/>
      <c r="K229" s="30"/>
      <c r="L229" s="30"/>
      <c r="M229" s="30"/>
      <c r="N229" s="30"/>
      <c r="O229" s="30"/>
      <c r="P229" s="30"/>
      <c r="Q229" s="30"/>
      <c r="R229" s="30"/>
    </row>
    <row r="230" spans="1:18" x14ac:dyDescent="0.25">
      <c r="A230" s="13"/>
      <c r="B230" s="13"/>
      <c r="C230" s="13"/>
      <c r="D230" s="13"/>
      <c r="E230" s="13"/>
      <c r="F230" s="13"/>
      <c r="G230" s="13"/>
      <c r="H230" s="13"/>
      <c r="I230" s="13"/>
      <c r="J230" s="30"/>
      <c r="K230" s="30"/>
      <c r="L230" s="30"/>
      <c r="M230" s="30"/>
      <c r="N230" s="30"/>
      <c r="O230" s="30"/>
      <c r="P230" s="30"/>
      <c r="Q230" s="30"/>
      <c r="R230" s="30"/>
    </row>
    <row r="231" spans="1:18" x14ac:dyDescent="0.25">
      <c r="A231" s="13"/>
      <c r="B231" s="13"/>
      <c r="C231" s="13"/>
      <c r="D231" s="13"/>
      <c r="E231" s="13"/>
      <c r="F231" s="13"/>
      <c r="G231" s="13"/>
      <c r="H231" s="13"/>
      <c r="I231" s="13"/>
      <c r="J231" s="30"/>
      <c r="K231" s="30"/>
      <c r="L231" s="30"/>
      <c r="M231" s="30"/>
      <c r="N231" s="30"/>
      <c r="O231" s="30"/>
      <c r="P231" s="30"/>
      <c r="Q231" s="30"/>
      <c r="R231" s="30"/>
    </row>
    <row r="232" spans="1:18" x14ac:dyDescent="0.25">
      <c r="A232" s="13"/>
      <c r="B232" s="13"/>
      <c r="C232" s="13"/>
      <c r="D232" s="13"/>
      <c r="E232" s="13"/>
      <c r="F232" s="13"/>
      <c r="G232" s="13"/>
      <c r="H232" s="13"/>
      <c r="I232" s="13"/>
      <c r="J232" s="30"/>
      <c r="K232" s="30"/>
      <c r="L232" s="30"/>
      <c r="M232" s="30"/>
      <c r="N232" s="30"/>
      <c r="O232" s="30"/>
      <c r="P232" s="30"/>
      <c r="Q232" s="30"/>
      <c r="R232" s="30"/>
    </row>
    <row r="233" spans="1:18" x14ac:dyDescent="0.25">
      <c r="A233" s="13"/>
      <c r="B233" s="13"/>
      <c r="C233" s="13"/>
      <c r="D233" s="13"/>
      <c r="E233" s="13"/>
      <c r="F233" s="13"/>
      <c r="G233" s="13"/>
      <c r="H233" s="13"/>
      <c r="I233" s="13"/>
      <c r="J233" s="30"/>
      <c r="K233" s="30"/>
      <c r="L233" s="30"/>
      <c r="M233" s="30"/>
      <c r="N233" s="30"/>
      <c r="O233" s="30"/>
      <c r="P233" s="30"/>
      <c r="Q233" s="30"/>
      <c r="R233" s="30"/>
    </row>
    <row r="234" spans="1:18" x14ac:dyDescent="0.25">
      <c r="A234" s="13"/>
      <c r="B234" s="13"/>
      <c r="C234" s="13"/>
      <c r="D234" s="13"/>
      <c r="E234" s="13"/>
      <c r="F234" s="13"/>
      <c r="G234" s="13"/>
      <c r="H234" s="13"/>
      <c r="I234" s="13"/>
      <c r="J234" s="30"/>
      <c r="K234" s="30"/>
      <c r="L234" s="30"/>
      <c r="M234" s="30"/>
      <c r="N234" s="30"/>
      <c r="O234" s="30"/>
      <c r="P234" s="30"/>
      <c r="Q234" s="30"/>
      <c r="R234" s="30"/>
    </row>
    <row r="235" spans="1:18" x14ac:dyDescent="0.25">
      <c r="A235" s="13"/>
      <c r="B235" s="13"/>
      <c r="C235" s="13"/>
      <c r="D235" s="13"/>
      <c r="E235" s="13"/>
      <c r="F235" s="13"/>
      <c r="G235" s="13"/>
      <c r="H235" s="13"/>
      <c r="I235" s="13"/>
      <c r="J235" s="30"/>
      <c r="K235" s="30"/>
      <c r="L235" s="30"/>
      <c r="M235" s="30"/>
      <c r="N235" s="30"/>
      <c r="O235" s="30"/>
      <c r="P235" s="30"/>
      <c r="Q235" s="30"/>
      <c r="R235" s="30"/>
    </row>
    <row r="236" spans="1:18" x14ac:dyDescent="0.25">
      <c r="A236" s="13"/>
      <c r="B236" s="13"/>
      <c r="C236" s="13"/>
      <c r="D236" s="13"/>
      <c r="E236" s="13"/>
      <c r="F236" s="13"/>
      <c r="G236" s="13"/>
      <c r="H236" s="13"/>
      <c r="I236" s="13"/>
      <c r="J236" s="30"/>
      <c r="K236" s="30"/>
      <c r="L236" s="30"/>
      <c r="M236" s="30"/>
      <c r="N236" s="30"/>
      <c r="O236" s="30"/>
      <c r="P236" s="30"/>
      <c r="Q236" s="30"/>
      <c r="R236" s="30"/>
    </row>
    <row r="237" spans="1:18" x14ac:dyDescent="0.25">
      <c r="A237" s="13"/>
      <c r="B237" s="13"/>
      <c r="C237" s="13"/>
      <c r="D237" s="13"/>
      <c r="E237" s="13"/>
      <c r="F237" s="13"/>
      <c r="G237" s="13"/>
      <c r="H237" s="13"/>
      <c r="I237" s="13"/>
      <c r="J237" s="30"/>
      <c r="K237" s="30"/>
      <c r="L237" s="30"/>
      <c r="M237" s="30"/>
      <c r="N237" s="30"/>
      <c r="O237" s="30"/>
      <c r="P237" s="30"/>
      <c r="Q237" s="30"/>
      <c r="R237" s="30"/>
    </row>
    <row r="238" spans="1:18" x14ac:dyDescent="0.25">
      <c r="A238" s="13"/>
      <c r="B238" s="13"/>
      <c r="C238" s="13"/>
      <c r="D238" s="13"/>
      <c r="E238" s="13"/>
      <c r="F238" s="13"/>
      <c r="G238" s="13"/>
      <c r="H238" s="13"/>
      <c r="I238" s="13"/>
      <c r="J238" s="30"/>
      <c r="K238" s="30"/>
      <c r="L238" s="30"/>
      <c r="M238" s="30"/>
      <c r="N238" s="30"/>
      <c r="O238" s="30"/>
      <c r="P238" s="30"/>
      <c r="Q238" s="30"/>
      <c r="R238" s="30"/>
    </row>
    <row r="239" spans="1:18" x14ac:dyDescent="0.25">
      <c r="A239" s="13"/>
      <c r="B239" s="13"/>
      <c r="C239" s="13"/>
      <c r="D239" s="13"/>
      <c r="E239" s="13"/>
      <c r="F239" s="13"/>
      <c r="G239" s="13"/>
      <c r="H239" s="13"/>
      <c r="I239" s="13"/>
      <c r="J239" s="30"/>
      <c r="K239" s="30"/>
      <c r="L239" s="30"/>
      <c r="M239" s="30"/>
      <c r="N239" s="30"/>
      <c r="O239" s="30"/>
      <c r="P239" s="30"/>
      <c r="Q239" s="30"/>
      <c r="R239" s="30"/>
    </row>
    <row r="240" spans="1:18" x14ac:dyDescent="0.25">
      <c r="A240" s="13"/>
      <c r="B240" s="13"/>
      <c r="C240" s="13"/>
      <c r="D240" s="13"/>
      <c r="E240" s="13"/>
      <c r="F240" s="13"/>
      <c r="G240" s="13"/>
      <c r="H240" s="13"/>
      <c r="I240" s="13"/>
      <c r="J240" s="30"/>
      <c r="K240" s="30"/>
      <c r="L240" s="30"/>
      <c r="M240" s="30"/>
      <c r="N240" s="30"/>
      <c r="O240" s="30"/>
      <c r="P240" s="30"/>
      <c r="Q240" s="30"/>
      <c r="R240" s="30"/>
    </row>
    <row r="241" spans="1:18" x14ac:dyDescent="0.25">
      <c r="A241" s="13"/>
      <c r="B241" s="13"/>
      <c r="C241" s="13"/>
      <c r="D241" s="13"/>
      <c r="E241" s="13"/>
      <c r="F241" s="13"/>
      <c r="G241" s="13"/>
      <c r="H241" s="13"/>
      <c r="I241" s="13"/>
      <c r="J241" s="30"/>
      <c r="K241" s="30"/>
      <c r="L241" s="30"/>
      <c r="M241" s="30"/>
      <c r="N241" s="30"/>
      <c r="O241" s="30"/>
      <c r="P241" s="30"/>
      <c r="Q241" s="30"/>
      <c r="R241" s="30"/>
    </row>
    <row r="242" spans="1:18" x14ac:dyDescent="0.25">
      <c r="A242" s="13"/>
      <c r="B242" s="13"/>
      <c r="C242" s="13"/>
      <c r="D242" s="13"/>
      <c r="E242" s="13"/>
      <c r="F242" s="13"/>
      <c r="G242" s="13"/>
      <c r="H242" s="13"/>
      <c r="I242" s="13"/>
      <c r="J242" s="30"/>
      <c r="K242" s="30"/>
      <c r="L242" s="30"/>
      <c r="M242" s="30"/>
      <c r="N242" s="30"/>
      <c r="O242" s="30"/>
      <c r="P242" s="30"/>
      <c r="Q242" s="30"/>
      <c r="R242" s="30"/>
    </row>
    <row r="243" spans="1:18" x14ac:dyDescent="0.25">
      <c r="A243" s="13"/>
      <c r="B243" s="13"/>
      <c r="C243" s="13"/>
      <c r="D243" s="13"/>
      <c r="E243" s="13"/>
      <c r="F243" s="13"/>
      <c r="G243" s="13"/>
      <c r="H243" s="13"/>
      <c r="I243" s="13"/>
      <c r="J243" s="30"/>
      <c r="K243" s="30"/>
      <c r="L243" s="30"/>
      <c r="M243" s="30"/>
      <c r="N243" s="30"/>
      <c r="O243" s="30"/>
      <c r="P243" s="30"/>
      <c r="Q243" s="30"/>
      <c r="R243" s="30"/>
    </row>
    <row r="244" spans="1:18" x14ac:dyDescent="0.25">
      <c r="A244" s="13"/>
      <c r="B244" s="13"/>
      <c r="C244" s="13"/>
      <c r="D244" s="13"/>
      <c r="E244" s="13"/>
      <c r="F244" s="13"/>
      <c r="G244" s="13"/>
      <c r="H244" s="13"/>
      <c r="I244" s="13"/>
      <c r="J244" s="30"/>
      <c r="K244" s="30"/>
      <c r="L244" s="30"/>
      <c r="M244" s="30"/>
      <c r="N244" s="30"/>
      <c r="O244" s="30"/>
      <c r="P244" s="30"/>
      <c r="Q244" s="30"/>
      <c r="R244" s="30"/>
    </row>
    <row r="245" spans="1:18" x14ac:dyDescent="0.25">
      <c r="A245" s="13"/>
      <c r="B245" s="13"/>
      <c r="C245" s="13"/>
      <c r="D245" s="13"/>
      <c r="E245" s="13"/>
      <c r="F245" s="13"/>
      <c r="G245" s="13"/>
      <c r="H245" s="13"/>
      <c r="I245" s="13"/>
      <c r="J245" s="30"/>
      <c r="K245" s="30"/>
      <c r="L245" s="30"/>
      <c r="M245" s="30"/>
      <c r="N245" s="30"/>
      <c r="O245" s="30"/>
      <c r="P245" s="30"/>
      <c r="Q245" s="30"/>
      <c r="R245" s="30"/>
    </row>
    <row r="246" spans="1:18" x14ac:dyDescent="0.25">
      <c r="A246" s="13"/>
      <c r="B246" s="13"/>
      <c r="C246" s="13"/>
      <c r="D246" s="13"/>
      <c r="E246" s="13"/>
      <c r="F246" s="13"/>
      <c r="G246" s="13"/>
      <c r="H246" s="13"/>
      <c r="I246" s="13"/>
      <c r="J246" s="30"/>
      <c r="K246" s="30"/>
      <c r="L246" s="30"/>
      <c r="M246" s="30"/>
      <c r="N246" s="30"/>
      <c r="O246" s="30"/>
      <c r="P246" s="30"/>
      <c r="Q246" s="30"/>
      <c r="R246" s="30"/>
    </row>
    <row r="247" spans="1:18" x14ac:dyDescent="0.25">
      <c r="A247" s="13"/>
      <c r="B247" s="13"/>
      <c r="C247" s="13"/>
      <c r="D247" s="13"/>
      <c r="E247" s="13"/>
      <c r="F247" s="13"/>
      <c r="G247" s="13"/>
      <c r="H247" s="13"/>
      <c r="I247" s="13"/>
      <c r="J247" s="30"/>
      <c r="K247" s="30"/>
      <c r="L247" s="30"/>
      <c r="M247" s="30"/>
      <c r="N247" s="30"/>
      <c r="O247" s="30"/>
      <c r="P247" s="30"/>
      <c r="Q247" s="30"/>
      <c r="R247" s="30"/>
    </row>
    <row r="248" spans="1:18" x14ac:dyDescent="0.25">
      <c r="A248" s="13"/>
      <c r="B248" s="13"/>
      <c r="C248" s="13"/>
      <c r="D248" s="13"/>
      <c r="E248" s="13"/>
      <c r="F248" s="13"/>
      <c r="G248" s="13"/>
      <c r="H248" s="13"/>
      <c r="I248" s="13"/>
      <c r="J248" s="30"/>
      <c r="K248" s="30"/>
      <c r="L248" s="30"/>
      <c r="M248" s="30"/>
      <c r="N248" s="30"/>
      <c r="O248" s="30"/>
      <c r="P248" s="30"/>
      <c r="Q248" s="30"/>
      <c r="R248" s="30"/>
    </row>
    <row r="249" spans="1:18" x14ac:dyDescent="0.25">
      <c r="A249" s="13"/>
      <c r="B249" s="13"/>
      <c r="C249" s="13"/>
      <c r="D249" s="13"/>
      <c r="E249" s="13"/>
      <c r="F249" s="13"/>
      <c r="G249" s="13"/>
      <c r="H249" s="13"/>
      <c r="I249" s="13"/>
      <c r="J249" s="30"/>
      <c r="K249" s="30"/>
      <c r="L249" s="30"/>
      <c r="M249" s="30"/>
      <c r="N249" s="30"/>
      <c r="O249" s="30"/>
      <c r="P249" s="30"/>
      <c r="Q249" s="30"/>
      <c r="R249" s="30"/>
    </row>
    <row r="250" spans="1:18" x14ac:dyDescent="0.25">
      <c r="A250" s="13"/>
      <c r="B250" s="13"/>
      <c r="C250" s="13"/>
      <c r="D250" s="13"/>
      <c r="E250" s="13"/>
      <c r="F250" s="13"/>
      <c r="G250" s="13"/>
      <c r="H250" s="13"/>
      <c r="I250" s="13"/>
      <c r="J250" s="30"/>
      <c r="K250" s="30"/>
      <c r="L250" s="30"/>
      <c r="M250" s="30"/>
      <c r="N250" s="30"/>
      <c r="O250" s="30"/>
      <c r="P250" s="30"/>
      <c r="Q250" s="30"/>
      <c r="R250" s="30"/>
    </row>
    <row r="251" spans="1:18" x14ac:dyDescent="0.25">
      <c r="A251" s="13"/>
      <c r="B251" s="13"/>
      <c r="C251" s="13"/>
      <c r="D251" s="13"/>
      <c r="E251" s="13"/>
      <c r="F251" s="13"/>
      <c r="G251" s="13"/>
      <c r="H251" s="13"/>
      <c r="I251" s="13"/>
      <c r="J251" s="30"/>
      <c r="K251" s="30"/>
      <c r="L251" s="30"/>
      <c r="M251" s="30"/>
      <c r="N251" s="30"/>
      <c r="O251" s="30"/>
      <c r="P251" s="30"/>
      <c r="Q251" s="30"/>
      <c r="R251" s="30"/>
    </row>
    <row r="252" spans="1:18" x14ac:dyDescent="0.25">
      <c r="A252" s="13"/>
      <c r="B252" s="13"/>
      <c r="C252" s="13"/>
      <c r="D252" s="13"/>
      <c r="E252" s="13"/>
      <c r="F252" s="13"/>
      <c r="G252" s="13"/>
      <c r="H252" s="13"/>
      <c r="I252" s="13"/>
      <c r="J252" s="30"/>
      <c r="K252" s="30"/>
      <c r="L252" s="30"/>
      <c r="M252" s="30"/>
      <c r="N252" s="30"/>
      <c r="O252" s="30"/>
      <c r="P252" s="30"/>
      <c r="Q252" s="30"/>
      <c r="R252" s="30"/>
    </row>
    <row r="253" spans="1:18" x14ac:dyDescent="0.25">
      <c r="A253" s="13"/>
      <c r="B253" s="13"/>
      <c r="C253" s="13"/>
      <c r="D253" s="13"/>
      <c r="E253" s="13"/>
      <c r="F253" s="13"/>
      <c r="G253" s="13"/>
      <c r="H253" s="13"/>
      <c r="I253" s="13"/>
      <c r="J253" s="30"/>
      <c r="K253" s="30"/>
      <c r="L253" s="30"/>
      <c r="M253" s="30"/>
      <c r="N253" s="30"/>
      <c r="O253" s="30"/>
      <c r="P253" s="30"/>
      <c r="Q253" s="30"/>
      <c r="R253" s="30"/>
    </row>
    <row r="254" spans="1:18" x14ac:dyDescent="0.25">
      <c r="A254" s="13"/>
      <c r="B254" s="13"/>
      <c r="C254" s="13"/>
      <c r="D254" s="13"/>
      <c r="E254" s="13"/>
      <c r="F254" s="13"/>
      <c r="G254" s="13"/>
      <c r="H254" s="13"/>
      <c r="I254" s="13"/>
      <c r="J254" s="30"/>
      <c r="K254" s="30"/>
      <c r="L254" s="30"/>
      <c r="M254" s="30"/>
      <c r="N254" s="30"/>
      <c r="O254" s="30"/>
      <c r="P254" s="30"/>
      <c r="Q254" s="30"/>
      <c r="R254" s="30"/>
    </row>
    <row r="255" spans="1:18" x14ac:dyDescent="0.25">
      <c r="A255" s="13"/>
      <c r="B255" s="13"/>
      <c r="C255" s="13"/>
      <c r="D255" s="13"/>
      <c r="E255" s="13"/>
      <c r="F255" s="13"/>
      <c r="G255" s="13"/>
      <c r="H255" s="13"/>
      <c r="I255" s="13"/>
      <c r="J255" s="30"/>
      <c r="K255" s="30"/>
      <c r="L255" s="30"/>
      <c r="M255" s="30"/>
      <c r="N255" s="30"/>
      <c r="O255" s="30"/>
      <c r="P255" s="30"/>
      <c r="Q255" s="30"/>
      <c r="R255" s="30"/>
    </row>
    <row r="256" spans="1:18" x14ac:dyDescent="0.25">
      <c r="A256" s="13"/>
      <c r="B256" s="13"/>
      <c r="C256" s="13"/>
      <c r="D256" s="13"/>
      <c r="E256" s="13"/>
      <c r="F256" s="13"/>
      <c r="G256" s="13"/>
      <c r="H256" s="13"/>
      <c r="I256" s="13"/>
      <c r="J256" s="30"/>
      <c r="K256" s="30"/>
      <c r="L256" s="30"/>
      <c r="M256" s="30"/>
      <c r="N256" s="30"/>
      <c r="O256" s="30"/>
      <c r="P256" s="30"/>
      <c r="Q256" s="30"/>
      <c r="R256" s="30"/>
    </row>
    <row r="257" spans="1:18" x14ac:dyDescent="0.25">
      <c r="A257" s="13"/>
      <c r="B257" s="13"/>
      <c r="C257" s="13"/>
      <c r="D257" s="13"/>
      <c r="E257" s="13"/>
      <c r="F257" s="13"/>
      <c r="G257" s="13"/>
      <c r="H257" s="13"/>
      <c r="I257" s="13"/>
      <c r="J257" s="30"/>
      <c r="K257" s="30"/>
      <c r="L257" s="30"/>
      <c r="M257" s="30"/>
      <c r="N257" s="30"/>
      <c r="O257" s="30"/>
      <c r="P257" s="30"/>
      <c r="Q257" s="30"/>
      <c r="R257" s="30"/>
    </row>
    <row r="258" spans="1:18" x14ac:dyDescent="0.25">
      <c r="A258" s="13"/>
      <c r="B258" s="13"/>
      <c r="C258" s="13"/>
      <c r="D258" s="13"/>
      <c r="E258" s="13"/>
      <c r="F258" s="13"/>
      <c r="G258" s="13"/>
      <c r="H258" s="13"/>
      <c r="I258" s="13"/>
      <c r="J258" s="30"/>
      <c r="K258" s="30"/>
      <c r="L258" s="30"/>
      <c r="M258" s="30"/>
      <c r="N258" s="30"/>
      <c r="O258" s="30"/>
      <c r="P258" s="30"/>
      <c r="Q258" s="30"/>
      <c r="R258" s="30"/>
    </row>
    <row r="259" spans="1:18" x14ac:dyDescent="0.25">
      <c r="A259" s="13"/>
      <c r="B259" s="13"/>
      <c r="C259" s="13"/>
      <c r="D259" s="13"/>
      <c r="E259" s="13"/>
      <c r="F259" s="13"/>
      <c r="G259" s="13"/>
      <c r="H259" s="13"/>
      <c r="I259" s="13"/>
      <c r="J259" s="30"/>
      <c r="K259" s="30"/>
      <c r="L259" s="30"/>
      <c r="M259" s="30"/>
      <c r="N259" s="30"/>
      <c r="O259" s="30"/>
      <c r="P259" s="30"/>
      <c r="Q259" s="30"/>
      <c r="R259" s="30"/>
    </row>
    <row r="260" spans="1:18" x14ac:dyDescent="0.25">
      <c r="A260" s="13"/>
      <c r="B260" s="13"/>
      <c r="C260" s="13"/>
      <c r="D260" s="13"/>
      <c r="E260" s="13"/>
      <c r="F260" s="13"/>
      <c r="G260" s="13"/>
      <c r="H260" s="13"/>
      <c r="I260" s="13"/>
      <c r="J260" s="30"/>
      <c r="K260" s="30"/>
      <c r="L260" s="30"/>
      <c r="M260" s="30"/>
      <c r="N260" s="30"/>
      <c r="O260" s="30"/>
      <c r="P260" s="30"/>
      <c r="Q260" s="30"/>
      <c r="R260" s="30"/>
    </row>
    <row r="261" spans="1:18" x14ac:dyDescent="0.25">
      <c r="A261" s="13"/>
      <c r="B261" s="13"/>
      <c r="C261" s="13"/>
      <c r="D261" s="13"/>
      <c r="E261" s="13"/>
      <c r="F261" s="13"/>
      <c r="G261" s="13"/>
      <c r="H261" s="13"/>
      <c r="I261" s="13"/>
      <c r="J261" s="30"/>
      <c r="K261" s="30"/>
      <c r="L261" s="30"/>
      <c r="M261" s="30"/>
      <c r="N261" s="30"/>
      <c r="O261" s="30"/>
      <c r="P261" s="30"/>
      <c r="Q261" s="30"/>
      <c r="R261" s="30"/>
    </row>
    <row r="262" spans="1:18" x14ac:dyDescent="0.25">
      <c r="A262" s="13"/>
      <c r="B262" s="13"/>
      <c r="C262" s="13"/>
      <c r="D262" s="13"/>
      <c r="E262" s="13"/>
      <c r="F262" s="13"/>
      <c r="G262" s="13"/>
      <c r="H262" s="13"/>
      <c r="I262" s="13"/>
      <c r="J262" s="30"/>
      <c r="K262" s="30"/>
      <c r="L262" s="30"/>
      <c r="M262" s="30"/>
      <c r="N262" s="30"/>
      <c r="O262" s="30"/>
      <c r="P262" s="30"/>
      <c r="Q262" s="30"/>
      <c r="R262" s="30"/>
    </row>
    <row r="263" spans="1:18" x14ac:dyDescent="0.25">
      <c r="A263" s="13"/>
      <c r="B263" s="13"/>
      <c r="C263" s="13"/>
      <c r="D263" s="13"/>
      <c r="E263" s="13"/>
      <c r="F263" s="13"/>
      <c r="G263" s="13"/>
      <c r="H263" s="13"/>
      <c r="I263" s="13"/>
      <c r="J263" s="30"/>
      <c r="K263" s="30"/>
      <c r="L263" s="30"/>
      <c r="M263" s="30"/>
      <c r="N263" s="30"/>
      <c r="O263" s="30"/>
      <c r="P263" s="30"/>
      <c r="Q263" s="30"/>
      <c r="R263" s="30"/>
    </row>
    <row r="264" spans="1:18" x14ac:dyDescent="0.25">
      <c r="A264" s="13"/>
      <c r="B264" s="13"/>
      <c r="C264" s="13"/>
      <c r="D264" s="13"/>
      <c r="E264" s="13"/>
      <c r="F264" s="13"/>
      <c r="G264" s="13"/>
      <c r="H264" s="13"/>
      <c r="I264" s="13"/>
      <c r="J264" s="30"/>
      <c r="K264" s="30"/>
      <c r="L264" s="30"/>
      <c r="M264" s="30"/>
      <c r="N264" s="30"/>
      <c r="O264" s="30"/>
      <c r="P264" s="30"/>
      <c r="Q264" s="30"/>
      <c r="R264" s="30"/>
    </row>
    <row r="265" spans="1:18" x14ac:dyDescent="0.25">
      <c r="A265" s="13"/>
      <c r="B265" s="13"/>
      <c r="C265" s="13"/>
      <c r="D265" s="13"/>
      <c r="E265" s="13"/>
      <c r="F265" s="13"/>
      <c r="G265" s="13"/>
      <c r="H265" s="13"/>
      <c r="I265" s="13"/>
      <c r="J265" s="30"/>
      <c r="K265" s="30"/>
      <c r="L265" s="30"/>
      <c r="M265" s="30"/>
      <c r="N265" s="30"/>
      <c r="O265" s="30"/>
      <c r="P265" s="30"/>
      <c r="Q265" s="30"/>
      <c r="R265" s="30"/>
    </row>
    <row r="266" spans="1:18" x14ac:dyDescent="0.25">
      <c r="A266" s="13"/>
      <c r="B266" s="13"/>
      <c r="C266" s="13"/>
      <c r="D266" s="13"/>
      <c r="E266" s="13"/>
      <c r="F266" s="13"/>
      <c r="G266" s="13"/>
      <c r="H266" s="13"/>
      <c r="I266" s="13"/>
      <c r="J266" s="30"/>
      <c r="K266" s="30"/>
      <c r="L266" s="30"/>
      <c r="M266" s="30"/>
      <c r="N266" s="30"/>
      <c r="O266" s="30"/>
      <c r="P266" s="30"/>
      <c r="Q266" s="30"/>
      <c r="R266" s="30"/>
    </row>
    <row r="267" spans="1:18" x14ac:dyDescent="0.25">
      <c r="A267" s="13"/>
      <c r="B267" s="13"/>
      <c r="C267" s="13"/>
      <c r="D267" s="13"/>
      <c r="E267" s="13"/>
      <c r="F267" s="13"/>
      <c r="G267" s="13"/>
      <c r="H267" s="13"/>
      <c r="I267" s="13"/>
      <c r="J267" s="30"/>
      <c r="K267" s="30"/>
      <c r="L267" s="30"/>
      <c r="M267" s="30"/>
      <c r="N267" s="30"/>
      <c r="O267" s="30"/>
      <c r="P267" s="30"/>
      <c r="Q267" s="30"/>
      <c r="R267" s="30"/>
    </row>
    <row r="268" spans="1:18" x14ac:dyDescent="0.25">
      <c r="A268" s="13"/>
      <c r="B268" s="13"/>
      <c r="C268" s="13"/>
      <c r="D268" s="13"/>
      <c r="E268" s="13"/>
      <c r="F268" s="13"/>
      <c r="G268" s="13"/>
      <c r="H268" s="13"/>
      <c r="I268" s="13"/>
      <c r="J268" s="30"/>
      <c r="K268" s="30"/>
      <c r="L268" s="30"/>
      <c r="M268" s="30"/>
      <c r="N268" s="30"/>
      <c r="O268" s="30"/>
      <c r="P268" s="30"/>
      <c r="Q268" s="30"/>
      <c r="R268" s="30"/>
    </row>
    <row r="269" spans="1:18" x14ac:dyDescent="0.25">
      <c r="A269" s="13"/>
      <c r="B269" s="13"/>
      <c r="C269" s="13"/>
      <c r="D269" s="13"/>
      <c r="E269" s="13"/>
      <c r="F269" s="13"/>
      <c r="G269" s="13"/>
      <c r="H269" s="13"/>
      <c r="I269" s="13"/>
      <c r="J269" s="30"/>
      <c r="K269" s="30"/>
      <c r="L269" s="30"/>
      <c r="M269" s="30"/>
      <c r="N269" s="30"/>
      <c r="O269" s="30"/>
      <c r="P269" s="30"/>
      <c r="Q269" s="30"/>
      <c r="R269" s="30"/>
    </row>
    <row r="270" spans="1:18" x14ac:dyDescent="0.25">
      <c r="A270" s="13"/>
      <c r="B270" s="13"/>
      <c r="C270" s="13"/>
      <c r="D270" s="13"/>
      <c r="E270" s="13"/>
      <c r="F270" s="13"/>
      <c r="G270" s="13"/>
      <c r="H270" s="13"/>
      <c r="I270" s="13"/>
      <c r="J270" s="30"/>
      <c r="K270" s="30"/>
      <c r="L270" s="30"/>
      <c r="M270" s="30"/>
      <c r="N270" s="30"/>
      <c r="O270" s="30"/>
      <c r="P270" s="30"/>
      <c r="Q270" s="30"/>
      <c r="R270" s="30"/>
    </row>
    <row r="271" spans="1:18" x14ac:dyDescent="0.25">
      <c r="A271" s="13"/>
      <c r="B271" s="13"/>
      <c r="C271" s="13"/>
      <c r="D271" s="13"/>
      <c r="E271" s="13"/>
      <c r="F271" s="13"/>
      <c r="G271" s="13"/>
      <c r="H271" s="13"/>
      <c r="I271" s="13"/>
      <c r="J271" s="30"/>
      <c r="K271" s="30"/>
      <c r="L271" s="30"/>
      <c r="M271" s="30"/>
      <c r="N271" s="30"/>
      <c r="O271" s="30"/>
      <c r="P271" s="30"/>
      <c r="Q271" s="30"/>
      <c r="R271" s="30"/>
    </row>
    <row r="272" spans="1:18" x14ac:dyDescent="0.25">
      <c r="A272" s="13"/>
      <c r="B272" s="13"/>
      <c r="C272" s="13"/>
      <c r="D272" s="13"/>
      <c r="E272" s="13"/>
      <c r="F272" s="13"/>
      <c r="G272" s="13"/>
      <c r="H272" s="13"/>
      <c r="I272" s="13"/>
      <c r="J272" s="30"/>
      <c r="K272" s="30"/>
      <c r="L272" s="30"/>
      <c r="M272" s="30"/>
      <c r="N272" s="30"/>
      <c r="O272" s="30"/>
      <c r="P272" s="30"/>
      <c r="Q272" s="30"/>
      <c r="R272" s="30"/>
    </row>
    <row r="273" spans="1:18" x14ac:dyDescent="0.25">
      <c r="A273" s="13"/>
      <c r="B273" s="13"/>
      <c r="C273" s="13"/>
      <c r="D273" s="13"/>
      <c r="E273" s="13"/>
      <c r="F273" s="13"/>
      <c r="G273" s="13"/>
      <c r="H273" s="13"/>
      <c r="I273" s="13"/>
      <c r="J273" s="30"/>
      <c r="K273" s="30"/>
      <c r="L273" s="30"/>
      <c r="M273" s="30"/>
      <c r="N273" s="30"/>
      <c r="O273" s="30"/>
      <c r="P273" s="30"/>
      <c r="Q273" s="30"/>
      <c r="R273" s="30"/>
    </row>
    <row r="274" spans="1:18" x14ac:dyDescent="0.25">
      <c r="A274" s="13"/>
      <c r="B274" s="13"/>
      <c r="C274" s="13"/>
      <c r="D274" s="13"/>
      <c r="E274" s="13"/>
      <c r="F274" s="13"/>
      <c r="G274" s="13"/>
      <c r="H274" s="13"/>
      <c r="I274" s="13"/>
      <c r="J274" s="30"/>
      <c r="K274" s="30"/>
      <c r="L274" s="30"/>
      <c r="M274" s="30"/>
      <c r="N274" s="30"/>
      <c r="O274" s="30"/>
      <c r="P274" s="30"/>
      <c r="Q274" s="30"/>
      <c r="R274" s="30"/>
    </row>
    <row r="275" spans="1:18" x14ac:dyDescent="0.25">
      <c r="A275" s="13"/>
      <c r="B275" s="13"/>
      <c r="C275" s="13"/>
      <c r="D275" s="13"/>
      <c r="E275" s="13"/>
      <c r="F275" s="13"/>
      <c r="G275" s="13"/>
      <c r="H275" s="13"/>
      <c r="I275" s="13"/>
      <c r="J275" s="30"/>
      <c r="K275" s="30"/>
      <c r="L275" s="30"/>
      <c r="M275" s="30"/>
      <c r="N275" s="30"/>
      <c r="O275" s="30"/>
      <c r="P275" s="30"/>
      <c r="Q275" s="30"/>
      <c r="R275" s="30"/>
    </row>
    <row r="276" spans="1:18" x14ac:dyDescent="0.25">
      <c r="A276" s="13"/>
      <c r="B276" s="13"/>
      <c r="C276" s="13"/>
      <c r="D276" s="13"/>
      <c r="E276" s="13"/>
      <c r="F276" s="13"/>
      <c r="G276" s="13"/>
      <c r="H276" s="13"/>
      <c r="I276" s="13"/>
      <c r="J276" s="30"/>
      <c r="K276" s="30"/>
      <c r="L276" s="30"/>
      <c r="M276" s="30"/>
      <c r="N276" s="30"/>
      <c r="O276" s="30"/>
      <c r="P276" s="30"/>
      <c r="Q276" s="30"/>
      <c r="R276" s="30"/>
    </row>
    <row r="277" spans="1:18" x14ac:dyDescent="0.25">
      <c r="A277" s="13"/>
      <c r="B277" s="13"/>
      <c r="C277" s="13"/>
      <c r="D277" s="13"/>
      <c r="E277" s="13"/>
      <c r="F277" s="13"/>
      <c r="G277" s="13"/>
      <c r="H277" s="13"/>
      <c r="I277" s="13"/>
      <c r="J277" s="30"/>
      <c r="K277" s="30"/>
      <c r="L277" s="30"/>
      <c r="M277" s="30"/>
      <c r="N277" s="30"/>
      <c r="O277" s="30"/>
      <c r="P277" s="30"/>
      <c r="Q277" s="30"/>
      <c r="R277" s="30"/>
    </row>
    <row r="278" spans="1:18" x14ac:dyDescent="0.25">
      <c r="A278" s="13"/>
      <c r="B278" s="13"/>
      <c r="C278" s="13"/>
      <c r="D278" s="13"/>
      <c r="E278" s="13"/>
      <c r="F278" s="13"/>
      <c r="G278" s="13"/>
      <c r="H278" s="13"/>
      <c r="I278" s="13"/>
      <c r="J278" s="30"/>
      <c r="K278" s="30"/>
      <c r="L278" s="30"/>
      <c r="M278" s="30"/>
      <c r="N278" s="30"/>
      <c r="O278" s="30"/>
      <c r="P278" s="30"/>
      <c r="Q278" s="30"/>
      <c r="R278" s="30"/>
    </row>
    <row r="279" spans="1:18" x14ac:dyDescent="0.25">
      <c r="A279" s="13"/>
      <c r="B279" s="13"/>
      <c r="C279" s="13"/>
      <c r="D279" s="13"/>
      <c r="E279" s="13"/>
      <c r="F279" s="13"/>
      <c r="G279" s="13"/>
      <c r="H279" s="13"/>
      <c r="I279" s="13"/>
      <c r="J279" s="30"/>
      <c r="K279" s="30"/>
      <c r="L279" s="30"/>
      <c r="M279" s="30"/>
      <c r="N279" s="30"/>
      <c r="O279" s="30"/>
      <c r="P279" s="30"/>
      <c r="Q279" s="30"/>
      <c r="R279" s="30"/>
    </row>
    <row r="280" spans="1:18" x14ac:dyDescent="0.25">
      <c r="A280" s="13"/>
      <c r="B280" s="13"/>
      <c r="C280" s="13"/>
      <c r="D280" s="13"/>
      <c r="E280" s="13"/>
      <c r="F280" s="13"/>
      <c r="G280" s="13"/>
      <c r="H280" s="13"/>
      <c r="I280" s="13"/>
      <c r="J280" s="30"/>
      <c r="K280" s="30"/>
      <c r="L280" s="30"/>
      <c r="M280" s="30"/>
      <c r="N280" s="30"/>
      <c r="O280" s="30"/>
      <c r="P280" s="30"/>
      <c r="Q280" s="30"/>
      <c r="R280" s="30"/>
    </row>
    <row r="281" spans="1:18" x14ac:dyDescent="0.25">
      <c r="A281" s="13"/>
      <c r="B281" s="13"/>
      <c r="C281" s="13"/>
      <c r="D281" s="13"/>
      <c r="E281" s="13"/>
      <c r="F281" s="13"/>
      <c r="G281" s="13"/>
      <c r="H281" s="13"/>
      <c r="I281" s="13"/>
      <c r="J281" s="30"/>
      <c r="K281" s="30"/>
      <c r="L281" s="30"/>
      <c r="M281" s="30"/>
      <c r="N281" s="30"/>
      <c r="O281" s="30"/>
      <c r="P281" s="30"/>
      <c r="Q281" s="30"/>
      <c r="R281" s="30"/>
    </row>
    <row r="282" spans="1:18" x14ac:dyDescent="0.25">
      <c r="A282" s="13"/>
      <c r="B282" s="13"/>
      <c r="C282" s="13"/>
      <c r="D282" s="13"/>
      <c r="E282" s="13"/>
      <c r="F282" s="13"/>
      <c r="G282" s="13"/>
      <c r="H282" s="13"/>
      <c r="I282" s="13"/>
      <c r="J282" s="30"/>
      <c r="K282" s="30"/>
      <c r="L282" s="30"/>
      <c r="M282" s="30"/>
      <c r="N282" s="30"/>
      <c r="O282" s="30"/>
      <c r="P282" s="30"/>
      <c r="Q282" s="30"/>
      <c r="R282" s="30"/>
    </row>
    <row r="283" spans="1:18" x14ac:dyDescent="0.25">
      <c r="A283" s="13"/>
      <c r="B283" s="13"/>
      <c r="C283" s="13"/>
      <c r="D283" s="13"/>
      <c r="E283" s="13"/>
      <c r="F283" s="13"/>
      <c r="G283" s="13"/>
      <c r="H283" s="13"/>
      <c r="I283" s="13"/>
      <c r="J283" s="30"/>
      <c r="K283" s="30"/>
      <c r="L283" s="30"/>
      <c r="M283" s="30"/>
      <c r="N283" s="30"/>
      <c r="O283" s="30"/>
      <c r="P283" s="30"/>
      <c r="Q283" s="30"/>
      <c r="R283" s="30"/>
    </row>
    <row r="284" spans="1:18" x14ac:dyDescent="0.25">
      <c r="A284" s="13"/>
      <c r="B284" s="13"/>
      <c r="C284" s="13"/>
      <c r="D284" s="13"/>
      <c r="E284" s="13"/>
      <c r="F284" s="13"/>
      <c r="G284" s="13"/>
      <c r="H284" s="13"/>
      <c r="I284" s="13"/>
      <c r="J284" s="30"/>
      <c r="K284" s="30"/>
      <c r="L284" s="30"/>
      <c r="M284" s="30"/>
      <c r="N284" s="30"/>
      <c r="O284" s="30"/>
      <c r="P284" s="30"/>
      <c r="Q284" s="30"/>
      <c r="R284" s="30"/>
    </row>
    <row r="285" spans="1:18" x14ac:dyDescent="0.25">
      <c r="A285" s="13"/>
      <c r="B285" s="13"/>
      <c r="C285" s="13"/>
      <c r="D285" s="13"/>
      <c r="E285" s="13"/>
      <c r="F285" s="13"/>
      <c r="G285" s="13"/>
      <c r="H285" s="13"/>
      <c r="I285" s="13"/>
      <c r="J285" s="30"/>
      <c r="K285" s="30"/>
      <c r="L285" s="30"/>
      <c r="M285" s="30"/>
      <c r="N285" s="30"/>
      <c r="O285" s="30"/>
      <c r="P285" s="30"/>
      <c r="Q285" s="30"/>
      <c r="R285" s="30"/>
    </row>
    <row r="286" spans="1:18" x14ac:dyDescent="0.25">
      <c r="A286" s="13"/>
      <c r="B286" s="13"/>
      <c r="C286" s="13"/>
      <c r="D286" s="13"/>
      <c r="E286" s="13"/>
      <c r="F286" s="13"/>
      <c r="G286" s="13"/>
      <c r="H286" s="13"/>
      <c r="I286" s="13"/>
      <c r="J286" s="30"/>
      <c r="K286" s="30"/>
      <c r="L286" s="30"/>
      <c r="M286" s="30"/>
      <c r="N286" s="30"/>
      <c r="O286" s="30"/>
      <c r="P286" s="30"/>
      <c r="Q286" s="30"/>
      <c r="R286" s="30"/>
    </row>
    <row r="287" spans="1:18" x14ac:dyDescent="0.25">
      <c r="A287" s="13"/>
      <c r="B287" s="13"/>
      <c r="C287" s="13"/>
      <c r="D287" s="13"/>
      <c r="E287" s="13"/>
      <c r="F287" s="13"/>
      <c r="G287" s="13"/>
      <c r="H287" s="13"/>
      <c r="I287" s="13"/>
      <c r="J287" s="30"/>
      <c r="K287" s="30"/>
      <c r="L287" s="30"/>
      <c r="M287" s="30"/>
      <c r="N287" s="30"/>
      <c r="O287" s="30"/>
      <c r="P287" s="30"/>
      <c r="Q287" s="30"/>
      <c r="R287" s="30"/>
    </row>
    <row r="288" spans="1:18" x14ac:dyDescent="0.25">
      <c r="A288" s="13"/>
      <c r="B288" s="13"/>
      <c r="C288" s="13"/>
      <c r="D288" s="13"/>
      <c r="E288" s="13"/>
      <c r="F288" s="13"/>
      <c r="G288" s="13"/>
      <c r="H288" s="13"/>
      <c r="I288" s="13"/>
      <c r="J288" s="30"/>
      <c r="K288" s="30"/>
      <c r="L288" s="30"/>
      <c r="M288" s="30"/>
      <c r="N288" s="30"/>
      <c r="O288" s="30"/>
      <c r="P288" s="30"/>
      <c r="Q288" s="30"/>
      <c r="R288" s="30"/>
    </row>
    <row r="289" spans="1:18" x14ac:dyDescent="0.25">
      <c r="A289" s="13"/>
      <c r="B289" s="13"/>
      <c r="C289" s="13"/>
      <c r="D289" s="13"/>
      <c r="E289" s="13"/>
      <c r="F289" s="13"/>
      <c r="G289" s="13"/>
      <c r="H289" s="13"/>
      <c r="I289" s="13"/>
      <c r="J289" s="30"/>
      <c r="K289" s="30"/>
      <c r="L289" s="30"/>
      <c r="M289" s="30"/>
      <c r="N289" s="30"/>
      <c r="O289" s="30"/>
      <c r="P289" s="30"/>
      <c r="Q289" s="30"/>
      <c r="R289" s="30"/>
    </row>
    <row r="290" spans="1:18" x14ac:dyDescent="0.25">
      <c r="A290" s="13"/>
      <c r="B290" s="13"/>
      <c r="C290" s="13"/>
      <c r="D290" s="13"/>
      <c r="E290" s="13"/>
      <c r="F290" s="13"/>
      <c r="G290" s="13"/>
      <c r="H290" s="13"/>
      <c r="I290" s="13"/>
      <c r="J290" s="30"/>
      <c r="K290" s="30"/>
      <c r="L290" s="30"/>
      <c r="M290" s="30"/>
      <c r="N290" s="30"/>
      <c r="O290" s="30"/>
      <c r="P290" s="30"/>
      <c r="Q290" s="30"/>
      <c r="R290" s="30"/>
    </row>
    <row r="291" spans="1:18" x14ac:dyDescent="0.25">
      <c r="A291" s="13"/>
      <c r="B291" s="13"/>
      <c r="C291" s="13"/>
      <c r="D291" s="13"/>
      <c r="E291" s="13"/>
      <c r="F291" s="13"/>
      <c r="G291" s="13"/>
      <c r="H291" s="13"/>
      <c r="I291" s="13"/>
      <c r="J291" s="30"/>
      <c r="K291" s="30"/>
      <c r="L291" s="30"/>
      <c r="M291" s="30"/>
      <c r="N291" s="30"/>
      <c r="O291" s="30"/>
      <c r="P291" s="30"/>
      <c r="Q291" s="30"/>
      <c r="R291" s="30"/>
    </row>
    <row r="292" spans="1:18" x14ac:dyDescent="0.25">
      <c r="A292" s="13"/>
      <c r="B292" s="13"/>
      <c r="C292" s="13"/>
      <c r="D292" s="13"/>
      <c r="E292" s="13"/>
      <c r="F292" s="13"/>
      <c r="G292" s="13"/>
      <c r="H292" s="13"/>
      <c r="I292" s="13"/>
      <c r="J292" s="30"/>
      <c r="K292" s="30"/>
      <c r="L292" s="30"/>
      <c r="M292" s="30"/>
      <c r="N292" s="30"/>
      <c r="O292" s="30"/>
      <c r="P292" s="30"/>
      <c r="Q292" s="30"/>
      <c r="R292" s="30"/>
    </row>
    <row r="293" spans="1:18" x14ac:dyDescent="0.25">
      <c r="A293" s="13"/>
      <c r="B293" s="13"/>
      <c r="C293" s="13"/>
      <c r="D293" s="13"/>
      <c r="E293" s="13"/>
      <c r="F293" s="13"/>
      <c r="G293" s="13"/>
      <c r="H293" s="13"/>
      <c r="I293" s="13"/>
      <c r="J293" s="30"/>
      <c r="K293" s="30"/>
      <c r="L293" s="30"/>
      <c r="M293" s="30"/>
      <c r="N293" s="30"/>
      <c r="O293" s="30"/>
      <c r="P293" s="30"/>
      <c r="Q293" s="30"/>
      <c r="R293" s="30"/>
    </row>
    <row r="294" spans="1:18" x14ac:dyDescent="0.25">
      <c r="A294" s="13"/>
      <c r="B294" s="13"/>
      <c r="C294" s="13"/>
      <c r="D294" s="13"/>
      <c r="E294" s="13"/>
      <c r="F294" s="13"/>
      <c r="G294" s="13"/>
      <c r="H294" s="13"/>
      <c r="I294" s="13"/>
      <c r="J294" s="30"/>
      <c r="K294" s="30"/>
      <c r="L294" s="30"/>
      <c r="M294" s="30"/>
      <c r="N294" s="30"/>
      <c r="O294" s="30"/>
      <c r="P294" s="30"/>
      <c r="Q294" s="30"/>
      <c r="R294" s="30"/>
    </row>
    <row r="295" spans="1:18" x14ac:dyDescent="0.25">
      <c r="A295" s="13"/>
      <c r="B295" s="13"/>
      <c r="C295" s="13"/>
      <c r="D295" s="13"/>
      <c r="E295" s="13"/>
      <c r="F295" s="13"/>
      <c r="G295" s="13"/>
      <c r="H295" s="13"/>
      <c r="I295" s="13"/>
      <c r="J295" s="30"/>
      <c r="K295" s="30"/>
      <c r="L295" s="30"/>
      <c r="M295" s="30"/>
      <c r="N295" s="30"/>
      <c r="O295" s="30"/>
      <c r="P295" s="30"/>
      <c r="Q295" s="30"/>
      <c r="R295" s="30"/>
    </row>
    <row r="296" spans="1:18" x14ac:dyDescent="0.25">
      <c r="A296" s="13"/>
      <c r="B296" s="13"/>
      <c r="C296" s="13"/>
      <c r="D296" s="13"/>
      <c r="E296" s="13"/>
      <c r="F296" s="13"/>
      <c r="G296" s="13"/>
      <c r="H296" s="13"/>
      <c r="I296" s="13"/>
      <c r="J296" s="30"/>
      <c r="K296" s="30"/>
      <c r="L296" s="30"/>
      <c r="M296" s="30"/>
      <c r="N296" s="30"/>
      <c r="O296" s="30"/>
      <c r="P296" s="30"/>
      <c r="Q296" s="30"/>
      <c r="R296" s="30"/>
    </row>
    <row r="297" spans="1:18" x14ac:dyDescent="0.25">
      <c r="A297" s="13"/>
      <c r="B297" s="13"/>
      <c r="C297" s="13"/>
      <c r="D297" s="13"/>
      <c r="E297" s="13"/>
      <c r="F297" s="13"/>
      <c r="G297" s="13"/>
      <c r="H297" s="13"/>
      <c r="I297" s="13"/>
      <c r="J297" s="30"/>
      <c r="K297" s="30"/>
      <c r="L297" s="30"/>
      <c r="M297" s="30"/>
      <c r="N297" s="30"/>
      <c r="O297" s="30"/>
      <c r="P297" s="30"/>
      <c r="Q297" s="30"/>
      <c r="R297" s="30"/>
    </row>
    <row r="298" spans="1:18" x14ac:dyDescent="0.25">
      <c r="A298" s="13"/>
      <c r="B298" s="13"/>
      <c r="C298" s="13"/>
      <c r="D298" s="13"/>
      <c r="E298" s="13"/>
      <c r="F298" s="13"/>
      <c r="G298" s="13"/>
      <c r="H298" s="13"/>
      <c r="I298" s="13"/>
      <c r="J298" s="30"/>
      <c r="K298" s="30"/>
      <c r="L298" s="30"/>
      <c r="M298" s="30"/>
      <c r="N298" s="30"/>
      <c r="O298" s="30"/>
      <c r="P298" s="30"/>
      <c r="Q298" s="30"/>
      <c r="R298" s="30"/>
    </row>
    <row r="299" spans="1:18" x14ac:dyDescent="0.25">
      <c r="A299" s="13"/>
      <c r="B299" s="13"/>
      <c r="C299" s="13"/>
      <c r="D299" s="13"/>
      <c r="E299" s="13"/>
      <c r="F299" s="13"/>
      <c r="G299" s="13"/>
      <c r="H299" s="13"/>
      <c r="I299" s="13"/>
      <c r="J299" s="30"/>
      <c r="K299" s="30"/>
      <c r="L299" s="30"/>
      <c r="M299" s="30"/>
      <c r="N299" s="30"/>
      <c r="O299" s="30"/>
      <c r="P299" s="30"/>
      <c r="Q299" s="30"/>
      <c r="R299" s="30"/>
    </row>
    <row r="300" spans="1:18" x14ac:dyDescent="0.25">
      <c r="A300" s="13"/>
      <c r="B300" s="13"/>
      <c r="C300" s="13"/>
      <c r="D300" s="13"/>
      <c r="E300" s="13"/>
      <c r="F300" s="13"/>
      <c r="G300" s="13"/>
      <c r="H300" s="13"/>
      <c r="I300" s="13"/>
      <c r="J300" s="30"/>
      <c r="K300" s="30"/>
      <c r="L300" s="30"/>
      <c r="M300" s="30"/>
      <c r="N300" s="30"/>
      <c r="O300" s="30"/>
      <c r="P300" s="30"/>
      <c r="Q300" s="30"/>
      <c r="R300" s="30"/>
    </row>
    <row r="301" spans="1:18" x14ac:dyDescent="0.25">
      <c r="A301" s="13"/>
      <c r="B301" s="13"/>
      <c r="C301" s="13"/>
      <c r="D301" s="13"/>
      <c r="E301" s="13"/>
      <c r="F301" s="13"/>
      <c r="G301" s="13"/>
      <c r="H301" s="13"/>
      <c r="I301" s="13"/>
      <c r="J301" s="30"/>
      <c r="K301" s="30"/>
      <c r="L301" s="30"/>
      <c r="M301" s="30"/>
      <c r="N301" s="30"/>
      <c r="O301" s="30"/>
      <c r="P301" s="30"/>
      <c r="Q301" s="30"/>
      <c r="R301" s="30"/>
    </row>
    <row r="302" spans="1:18" x14ac:dyDescent="0.25">
      <c r="A302" s="13"/>
      <c r="B302" s="13"/>
      <c r="C302" s="13"/>
      <c r="D302" s="13"/>
      <c r="E302" s="13"/>
      <c r="F302" s="13"/>
      <c r="G302" s="13"/>
      <c r="H302" s="13"/>
      <c r="I302" s="13"/>
      <c r="J302" s="30"/>
      <c r="K302" s="30"/>
      <c r="L302" s="30"/>
      <c r="M302" s="30"/>
      <c r="N302" s="30"/>
      <c r="O302" s="30"/>
      <c r="P302" s="30"/>
      <c r="Q302" s="30"/>
      <c r="R302" s="30"/>
    </row>
    <row r="303" spans="1:18" x14ac:dyDescent="0.25">
      <c r="A303" s="13"/>
      <c r="B303" s="13"/>
      <c r="C303" s="13"/>
      <c r="D303" s="13"/>
      <c r="E303" s="13"/>
      <c r="F303" s="13"/>
      <c r="G303" s="13"/>
      <c r="H303" s="13"/>
      <c r="I303" s="13"/>
      <c r="J303" s="30"/>
      <c r="K303" s="30"/>
      <c r="L303" s="30"/>
      <c r="M303" s="30"/>
      <c r="N303" s="30"/>
      <c r="O303" s="30"/>
      <c r="P303" s="30"/>
      <c r="Q303" s="30"/>
      <c r="R303" s="30"/>
    </row>
    <row r="304" spans="1:18" x14ac:dyDescent="0.25">
      <c r="A304" s="13"/>
      <c r="B304" s="13"/>
      <c r="C304" s="13"/>
      <c r="D304" s="13"/>
      <c r="E304" s="13"/>
      <c r="F304" s="13"/>
      <c r="G304" s="13"/>
      <c r="H304" s="13"/>
      <c r="I304" s="13"/>
      <c r="J304" s="30"/>
      <c r="K304" s="30"/>
      <c r="L304" s="30"/>
      <c r="M304" s="30"/>
      <c r="N304" s="30"/>
      <c r="O304" s="30"/>
      <c r="P304" s="30"/>
      <c r="Q304" s="30"/>
      <c r="R304" s="30"/>
    </row>
    <row r="305" spans="1:18" x14ac:dyDescent="0.25">
      <c r="A305" s="13"/>
      <c r="B305" s="13"/>
      <c r="C305" s="13"/>
      <c r="D305" s="13"/>
      <c r="E305" s="13"/>
      <c r="F305" s="13"/>
      <c r="G305" s="13"/>
      <c r="H305" s="13"/>
      <c r="I305" s="13"/>
      <c r="J305" s="30"/>
      <c r="K305" s="30"/>
      <c r="L305" s="30"/>
      <c r="M305" s="30"/>
      <c r="N305" s="30"/>
      <c r="O305" s="30"/>
      <c r="P305" s="30"/>
      <c r="Q305" s="30"/>
      <c r="R305" s="30"/>
    </row>
    <row r="306" spans="1:18" x14ac:dyDescent="0.25">
      <c r="A306" s="13"/>
      <c r="B306" s="13"/>
      <c r="C306" s="13"/>
      <c r="D306" s="13"/>
      <c r="E306" s="13"/>
      <c r="F306" s="13"/>
      <c r="G306" s="13"/>
      <c r="H306" s="13"/>
      <c r="I306" s="13"/>
      <c r="J306" s="30"/>
      <c r="K306" s="30"/>
      <c r="L306" s="30"/>
      <c r="M306" s="30"/>
      <c r="N306" s="30"/>
      <c r="O306" s="30"/>
      <c r="P306" s="30"/>
      <c r="Q306" s="30"/>
      <c r="R306" s="30"/>
    </row>
    <row r="307" spans="1:18" x14ac:dyDescent="0.25">
      <c r="A307" s="13"/>
      <c r="B307" s="13"/>
      <c r="C307" s="13"/>
      <c r="D307" s="13"/>
      <c r="E307" s="13"/>
      <c r="F307" s="13"/>
      <c r="G307" s="13"/>
      <c r="H307" s="13"/>
      <c r="I307" s="13"/>
      <c r="J307" s="30"/>
      <c r="K307" s="30"/>
      <c r="L307" s="30"/>
      <c r="M307" s="30"/>
      <c r="N307" s="30"/>
      <c r="O307" s="30"/>
      <c r="P307" s="30"/>
      <c r="Q307" s="30"/>
      <c r="R307" s="30"/>
    </row>
    <row r="308" spans="1:18" x14ac:dyDescent="0.25">
      <c r="A308" s="13"/>
      <c r="B308" s="13"/>
      <c r="C308" s="13"/>
      <c r="D308" s="13"/>
      <c r="E308" s="13"/>
      <c r="F308" s="13"/>
      <c r="G308" s="13"/>
      <c r="H308" s="13"/>
      <c r="I308" s="13"/>
      <c r="J308" s="30"/>
      <c r="K308" s="30"/>
      <c r="L308" s="30"/>
      <c r="M308" s="30"/>
      <c r="N308" s="30"/>
      <c r="O308" s="30"/>
      <c r="P308" s="30"/>
      <c r="Q308" s="30"/>
      <c r="R308" s="30"/>
    </row>
    <row r="309" spans="1:18" x14ac:dyDescent="0.25">
      <c r="A309" s="13"/>
      <c r="B309" s="13"/>
      <c r="C309" s="13"/>
      <c r="D309" s="13"/>
      <c r="E309" s="13"/>
      <c r="F309" s="13"/>
      <c r="G309" s="13"/>
      <c r="H309" s="13"/>
      <c r="I309" s="13"/>
      <c r="J309" s="30"/>
      <c r="K309" s="30"/>
      <c r="L309" s="30"/>
      <c r="M309" s="30"/>
      <c r="N309" s="30"/>
      <c r="O309" s="30"/>
      <c r="P309" s="30"/>
      <c r="Q309" s="30"/>
      <c r="R309" s="30"/>
    </row>
    <row r="310" spans="1:18" x14ac:dyDescent="0.25">
      <c r="A310" s="13"/>
      <c r="B310" s="13"/>
      <c r="C310" s="13"/>
      <c r="D310" s="13"/>
      <c r="E310" s="13"/>
      <c r="F310" s="13"/>
      <c r="G310" s="13"/>
      <c r="H310" s="13"/>
      <c r="I310" s="13"/>
      <c r="J310" s="30"/>
      <c r="K310" s="30"/>
      <c r="L310" s="30"/>
      <c r="M310" s="30"/>
      <c r="N310" s="30"/>
      <c r="O310" s="30"/>
      <c r="P310" s="30"/>
      <c r="Q310" s="30"/>
      <c r="R310" s="30"/>
    </row>
    <row r="311" spans="1:18" x14ac:dyDescent="0.25">
      <c r="A311" s="13"/>
      <c r="B311" s="13"/>
      <c r="C311" s="13"/>
      <c r="D311" s="13"/>
      <c r="E311" s="13"/>
      <c r="F311" s="13"/>
      <c r="G311" s="13"/>
      <c r="H311" s="13"/>
      <c r="I311" s="13"/>
      <c r="J311" s="30"/>
      <c r="K311" s="30"/>
      <c r="L311" s="30"/>
      <c r="M311" s="30"/>
      <c r="N311" s="30"/>
      <c r="O311" s="30"/>
      <c r="P311" s="30"/>
      <c r="Q311" s="30"/>
      <c r="R311" s="30"/>
    </row>
    <row r="312" spans="1:18" x14ac:dyDescent="0.25">
      <c r="A312" s="13"/>
      <c r="B312" s="13"/>
      <c r="C312" s="13"/>
      <c r="D312" s="13"/>
      <c r="E312" s="13"/>
      <c r="F312" s="13"/>
      <c r="G312" s="13"/>
      <c r="H312" s="13"/>
      <c r="I312" s="13"/>
      <c r="J312" s="30"/>
      <c r="K312" s="30"/>
      <c r="L312" s="30"/>
      <c r="M312" s="30"/>
      <c r="N312" s="30"/>
      <c r="O312" s="30"/>
      <c r="P312" s="30"/>
      <c r="Q312" s="30"/>
      <c r="R312" s="30"/>
    </row>
    <row r="313" spans="1:18" x14ac:dyDescent="0.25">
      <c r="A313" s="13"/>
      <c r="B313" s="13"/>
      <c r="C313" s="13"/>
      <c r="D313" s="13"/>
      <c r="E313" s="13"/>
      <c r="F313" s="13"/>
      <c r="G313" s="13"/>
      <c r="H313" s="13"/>
      <c r="I313" s="13"/>
      <c r="J313" s="30"/>
      <c r="K313" s="30"/>
      <c r="L313" s="30"/>
      <c r="M313" s="30"/>
      <c r="N313" s="30"/>
      <c r="O313" s="30"/>
      <c r="P313" s="30"/>
      <c r="Q313" s="30"/>
      <c r="R313" s="30"/>
    </row>
    <row r="314" spans="1:18" x14ac:dyDescent="0.25">
      <c r="A314" s="13"/>
      <c r="B314" s="13"/>
      <c r="C314" s="13"/>
      <c r="D314" s="13"/>
      <c r="E314" s="13"/>
      <c r="F314" s="13"/>
      <c r="G314" s="13"/>
      <c r="H314" s="13"/>
      <c r="I314" s="13"/>
      <c r="J314" s="30"/>
      <c r="K314" s="30"/>
      <c r="L314" s="30"/>
      <c r="M314" s="30"/>
      <c r="N314" s="30"/>
      <c r="O314" s="30"/>
      <c r="P314" s="30"/>
      <c r="Q314" s="30"/>
      <c r="R314" s="30"/>
    </row>
    <row r="315" spans="1:18" x14ac:dyDescent="0.25">
      <c r="A315" s="13"/>
      <c r="B315" s="13"/>
      <c r="C315" s="13"/>
      <c r="D315" s="13"/>
      <c r="E315" s="13"/>
      <c r="F315" s="13"/>
      <c r="G315" s="13"/>
      <c r="H315" s="13"/>
      <c r="I315" s="13"/>
      <c r="J315" s="30"/>
      <c r="K315" s="30"/>
      <c r="L315" s="30"/>
      <c r="M315" s="30"/>
      <c r="N315" s="30"/>
      <c r="O315" s="30"/>
      <c r="P315" s="30"/>
      <c r="Q315" s="30"/>
      <c r="R315" s="30"/>
    </row>
    <row r="316" spans="1:18" x14ac:dyDescent="0.25">
      <c r="A316" s="13"/>
      <c r="B316" s="13"/>
      <c r="C316" s="13"/>
      <c r="D316" s="13"/>
      <c r="E316" s="13"/>
      <c r="F316" s="13"/>
      <c r="G316" s="13"/>
      <c r="H316" s="13"/>
      <c r="I316" s="13"/>
      <c r="J316" s="30"/>
      <c r="K316" s="30"/>
      <c r="L316" s="30"/>
      <c r="M316" s="30"/>
      <c r="N316" s="30"/>
      <c r="O316" s="30"/>
      <c r="P316" s="30"/>
      <c r="Q316" s="30"/>
      <c r="R316" s="30"/>
    </row>
    <row r="317" spans="1:18" x14ac:dyDescent="0.25">
      <c r="A317" s="13"/>
      <c r="B317" s="13"/>
      <c r="C317" s="13"/>
      <c r="D317" s="13"/>
      <c r="E317" s="13"/>
      <c r="F317" s="13"/>
      <c r="G317" s="13"/>
      <c r="H317" s="13"/>
      <c r="I317" s="13"/>
      <c r="J317" s="30"/>
      <c r="K317" s="30"/>
      <c r="L317" s="30"/>
      <c r="M317" s="30"/>
      <c r="N317" s="30"/>
      <c r="O317" s="30"/>
      <c r="P317" s="30"/>
      <c r="Q317" s="30"/>
      <c r="R317" s="30"/>
    </row>
    <row r="318" spans="1:18" x14ac:dyDescent="0.25">
      <c r="A318" s="13"/>
      <c r="B318" s="13"/>
      <c r="C318" s="13"/>
      <c r="D318" s="13"/>
      <c r="E318" s="13"/>
      <c r="F318" s="13"/>
      <c r="G318" s="13"/>
      <c r="H318" s="13"/>
      <c r="I318" s="13"/>
      <c r="J318" s="30"/>
      <c r="K318" s="30"/>
      <c r="L318" s="30"/>
      <c r="M318" s="30"/>
      <c r="N318" s="30"/>
      <c r="O318" s="30"/>
      <c r="P318" s="30"/>
      <c r="Q318" s="30"/>
      <c r="R318" s="30"/>
    </row>
    <row r="319" spans="1:18" x14ac:dyDescent="0.25">
      <c r="A319" s="13"/>
      <c r="B319" s="13"/>
      <c r="C319" s="13"/>
      <c r="D319" s="13"/>
      <c r="E319" s="13"/>
      <c r="F319" s="13"/>
      <c r="G319" s="13"/>
      <c r="H319" s="13"/>
      <c r="I319" s="13"/>
      <c r="J319" s="30"/>
      <c r="K319" s="30"/>
      <c r="L319" s="30"/>
      <c r="M319" s="30"/>
      <c r="N319" s="30"/>
      <c r="O319" s="30"/>
      <c r="P319" s="30"/>
      <c r="Q319" s="30"/>
      <c r="R319" s="30"/>
    </row>
    <row r="320" spans="1:18" x14ac:dyDescent="0.25">
      <c r="A320" s="13"/>
      <c r="B320" s="13"/>
      <c r="C320" s="13"/>
      <c r="D320" s="13"/>
      <c r="E320" s="13"/>
      <c r="F320" s="13"/>
      <c r="G320" s="13"/>
      <c r="H320" s="13"/>
      <c r="I320" s="13"/>
      <c r="J320" s="30"/>
      <c r="K320" s="30"/>
      <c r="L320" s="30"/>
      <c r="M320" s="30"/>
      <c r="N320" s="30"/>
      <c r="O320" s="30"/>
      <c r="P320" s="30"/>
      <c r="Q320" s="30"/>
      <c r="R320" s="30"/>
    </row>
    <row r="321" spans="1:18" x14ac:dyDescent="0.25">
      <c r="A321" s="13"/>
      <c r="B321" s="13"/>
      <c r="C321" s="13"/>
      <c r="D321" s="13"/>
      <c r="E321" s="13"/>
      <c r="F321" s="13"/>
      <c r="G321" s="13"/>
      <c r="H321" s="13"/>
      <c r="I321" s="13"/>
      <c r="J321" s="30"/>
      <c r="K321" s="30"/>
      <c r="L321" s="30"/>
      <c r="M321" s="30"/>
      <c r="N321" s="30"/>
      <c r="O321" s="30"/>
      <c r="P321" s="30"/>
      <c r="Q321" s="30"/>
      <c r="R321" s="30"/>
    </row>
    <row r="322" spans="1:18" x14ac:dyDescent="0.25">
      <c r="A322" s="13"/>
      <c r="B322" s="13"/>
      <c r="C322" s="13"/>
      <c r="D322" s="13"/>
      <c r="E322" s="13"/>
      <c r="F322" s="13"/>
      <c r="G322" s="13"/>
      <c r="H322" s="13"/>
      <c r="I322" s="13"/>
      <c r="J322" s="30"/>
      <c r="K322" s="30"/>
      <c r="L322" s="30"/>
      <c r="M322" s="30"/>
      <c r="N322" s="30"/>
      <c r="O322" s="30"/>
      <c r="P322" s="30"/>
      <c r="Q322" s="30"/>
      <c r="R322" s="30"/>
    </row>
    <row r="323" spans="1:18" x14ac:dyDescent="0.25">
      <c r="A323" s="13"/>
      <c r="B323" s="13"/>
      <c r="C323" s="13"/>
      <c r="D323" s="13"/>
      <c r="E323" s="13"/>
      <c r="F323" s="13"/>
      <c r="G323" s="13"/>
      <c r="H323" s="13"/>
      <c r="I323" s="13"/>
      <c r="J323" s="30"/>
      <c r="K323" s="30"/>
      <c r="L323" s="30"/>
      <c r="M323" s="30"/>
      <c r="N323" s="30"/>
      <c r="O323" s="30"/>
      <c r="P323" s="30"/>
      <c r="Q323" s="30"/>
      <c r="R323" s="30"/>
    </row>
    <row r="324" spans="1:18" x14ac:dyDescent="0.25">
      <c r="A324" s="13"/>
      <c r="B324" s="13"/>
      <c r="C324" s="13"/>
      <c r="D324" s="13"/>
      <c r="E324" s="13"/>
      <c r="F324" s="13"/>
      <c r="G324" s="13"/>
      <c r="H324" s="13"/>
      <c r="I324" s="13"/>
      <c r="J324" s="30"/>
      <c r="K324" s="30"/>
      <c r="L324" s="30"/>
      <c r="M324" s="30"/>
      <c r="N324" s="30"/>
      <c r="O324" s="30"/>
      <c r="P324" s="30"/>
      <c r="Q324" s="30"/>
      <c r="R324" s="30"/>
    </row>
    <row r="325" spans="1:18" x14ac:dyDescent="0.25">
      <c r="A325" s="13"/>
      <c r="B325" s="13"/>
      <c r="C325" s="13"/>
      <c r="D325" s="13"/>
      <c r="E325" s="13"/>
      <c r="F325" s="13"/>
      <c r="G325" s="13"/>
      <c r="H325" s="13"/>
      <c r="I325" s="13"/>
      <c r="J325" s="30"/>
      <c r="K325" s="30"/>
      <c r="L325" s="30"/>
      <c r="M325" s="30"/>
      <c r="N325" s="30"/>
      <c r="O325" s="30"/>
      <c r="P325" s="30"/>
      <c r="Q325" s="30"/>
      <c r="R325" s="30"/>
    </row>
    <row r="326" spans="1:18" x14ac:dyDescent="0.25">
      <c r="A326" s="13"/>
      <c r="B326" s="13"/>
      <c r="C326" s="13"/>
      <c r="D326" s="13"/>
      <c r="E326" s="13"/>
      <c r="F326" s="13"/>
      <c r="G326" s="13"/>
      <c r="H326" s="13"/>
      <c r="I326" s="13"/>
      <c r="J326" s="30"/>
      <c r="K326" s="30"/>
      <c r="L326" s="30"/>
      <c r="M326" s="30"/>
      <c r="N326" s="30"/>
      <c r="O326" s="30"/>
      <c r="P326" s="30"/>
      <c r="Q326" s="30"/>
      <c r="R326" s="30"/>
    </row>
    <row r="327" spans="1:18" x14ac:dyDescent="0.25">
      <c r="A327" s="13"/>
      <c r="B327" s="13"/>
      <c r="C327" s="13"/>
      <c r="D327" s="13"/>
      <c r="E327" s="13"/>
      <c r="F327" s="13"/>
      <c r="G327" s="13"/>
      <c r="H327" s="13"/>
      <c r="I327" s="13"/>
      <c r="J327" s="30"/>
      <c r="K327" s="30"/>
      <c r="L327" s="30"/>
      <c r="M327" s="30"/>
      <c r="N327" s="30"/>
      <c r="O327" s="30"/>
      <c r="P327" s="30"/>
      <c r="Q327" s="30"/>
      <c r="R327" s="30"/>
    </row>
    <row r="328" spans="1:18" x14ac:dyDescent="0.25">
      <c r="A328" s="13"/>
      <c r="B328" s="13"/>
      <c r="C328" s="13"/>
      <c r="D328" s="13"/>
      <c r="E328" s="13"/>
      <c r="F328" s="13"/>
      <c r="G328" s="13"/>
      <c r="H328" s="13"/>
      <c r="I328" s="13"/>
      <c r="J328" s="30"/>
      <c r="K328" s="30"/>
      <c r="L328" s="30"/>
      <c r="M328" s="30"/>
      <c r="N328" s="30"/>
      <c r="O328" s="30"/>
      <c r="P328" s="30"/>
      <c r="Q328" s="30"/>
      <c r="R328" s="30"/>
    </row>
    <row r="329" spans="1:18" x14ac:dyDescent="0.25">
      <c r="A329" s="13"/>
      <c r="B329" s="13"/>
      <c r="C329" s="13"/>
      <c r="D329" s="13"/>
      <c r="E329" s="13"/>
      <c r="F329" s="13"/>
      <c r="G329" s="13"/>
      <c r="H329" s="13"/>
      <c r="I329" s="13"/>
      <c r="J329" s="30"/>
      <c r="K329" s="30"/>
      <c r="L329" s="30"/>
      <c r="M329" s="30"/>
      <c r="N329" s="30"/>
      <c r="O329" s="30"/>
      <c r="P329" s="30"/>
      <c r="Q329" s="30"/>
      <c r="R329" s="30"/>
    </row>
    <row r="330" spans="1:18" x14ac:dyDescent="0.25">
      <c r="A330" s="13"/>
      <c r="B330" s="13"/>
      <c r="C330" s="13"/>
      <c r="D330" s="13"/>
      <c r="E330" s="13"/>
      <c r="F330" s="13"/>
      <c r="G330" s="13"/>
      <c r="H330" s="13"/>
      <c r="I330" s="13"/>
      <c r="J330" s="30"/>
      <c r="K330" s="30"/>
      <c r="L330" s="30"/>
      <c r="M330" s="30"/>
      <c r="N330" s="30"/>
      <c r="O330" s="30"/>
      <c r="P330" s="30"/>
      <c r="Q330" s="30"/>
      <c r="R330" s="30"/>
    </row>
    <row r="331" spans="1:18" x14ac:dyDescent="0.25">
      <c r="A331" s="13"/>
      <c r="B331" s="13"/>
      <c r="C331" s="13"/>
      <c r="D331" s="13"/>
      <c r="E331" s="13"/>
      <c r="F331" s="13"/>
      <c r="G331" s="13"/>
      <c r="H331" s="13"/>
      <c r="I331" s="13"/>
      <c r="J331" s="30"/>
      <c r="K331" s="30"/>
      <c r="L331" s="30"/>
      <c r="M331" s="30"/>
      <c r="N331" s="30"/>
      <c r="O331" s="30"/>
      <c r="P331" s="30"/>
      <c r="Q331" s="30"/>
      <c r="R331" s="30"/>
    </row>
    <row r="332" spans="1:18" x14ac:dyDescent="0.25">
      <c r="A332" s="13"/>
      <c r="B332" s="13"/>
      <c r="C332" s="13"/>
      <c r="D332" s="13"/>
      <c r="E332" s="13"/>
      <c r="F332" s="13"/>
      <c r="G332" s="13"/>
      <c r="H332" s="13"/>
      <c r="I332" s="13"/>
      <c r="J332" s="30"/>
      <c r="K332" s="30"/>
      <c r="L332" s="30"/>
      <c r="M332" s="30"/>
      <c r="N332" s="30"/>
      <c r="O332" s="30"/>
      <c r="P332" s="30"/>
      <c r="Q332" s="30"/>
      <c r="R332" s="30"/>
    </row>
    <row r="333" spans="1:18" x14ac:dyDescent="0.25">
      <c r="A333" s="13"/>
      <c r="B333" s="13"/>
      <c r="C333" s="13"/>
      <c r="D333" s="13"/>
      <c r="E333" s="13"/>
      <c r="F333" s="13"/>
      <c r="G333" s="13"/>
      <c r="H333" s="13"/>
      <c r="I333" s="13"/>
      <c r="J333" s="30"/>
      <c r="K333" s="30"/>
      <c r="L333" s="30"/>
      <c r="M333" s="30"/>
      <c r="N333" s="30"/>
      <c r="O333" s="30"/>
      <c r="P333" s="30"/>
      <c r="Q333" s="30"/>
      <c r="R333" s="30"/>
    </row>
    <row r="334" spans="1:18" x14ac:dyDescent="0.25">
      <c r="A334" s="13"/>
      <c r="B334" s="13"/>
      <c r="C334" s="13"/>
      <c r="D334" s="13"/>
      <c r="E334" s="13"/>
      <c r="F334" s="13"/>
      <c r="G334" s="13"/>
      <c r="H334" s="13"/>
      <c r="I334" s="13"/>
      <c r="J334" s="30"/>
      <c r="K334" s="30"/>
      <c r="L334" s="30"/>
      <c r="M334" s="30"/>
      <c r="N334" s="30"/>
      <c r="O334" s="30"/>
      <c r="P334" s="30"/>
      <c r="Q334" s="30"/>
      <c r="R334" s="30"/>
    </row>
    <row r="335" spans="1:18" x14ac:dyDescent="0.25">
      <c r="A335" s="13"/>
      <c r="B335" s="13"/>
      <c r="C335" s="13"/>
      <c r="D335" s="13"/>
      <c r="E335" s="13"/>
      <c r="F335" s="13"/>
      <c r="G335" s="13"/>
      <c r="H335" s="13"/>
      <c r="I335" s="13"/>
      <c r="J335" s="30"/>
      <c r="K335" s="30"/>
      <c r="L335" s="30"/>
      <c r="M335" s="30"/>
      <c r="N335" s="30"/>
      <c r="O335" s="30"/>
      <c r="P335" s="30"/>
      <c r="Q335" s="30"/>
      <c r="R335" s="30"/>
    </row>
    <row r="336" spans="1:18" x14ac:dyDescent="0.25">
      <c r="A336" s="13"/>
      <c r="B336" s="13"/>
      <c r="C336" s="13"/>
      <c r="D336" s="13"/>
      <c r="E336" s="13"/>
      <c r="F336" s="13"/>
      <c r="G336" s="13"/>
      <c r="H336" s="13"/>
      <c r="I336" s="13"/>
      <c r="J336" s="30"/>
      <c r="K336" s="30"/>
      <c r="L336" s="30"/>
      <c r="M336" s="30"/>
      <c r="N336" s="30"/>
      <c r="O336" s="30"/>
      <c r="P336" s="30"/>
      <c r="Q336" s="30"/>
      <c r="R336" s="30"/>
    </row>
    <row r="337" spans="1:18" x14ac:dyDescent="0.25">
      <c r="A337" s="13"/>
      <c r="B337" s="13"/>
      <c r="C337" s="13"/>
      <c r="D337" s="13"/>
      <c r="E337" s="13"/>
      <c r="F337" s="13"/>
      <c r="G337" s="13"/>
      <c r="H337" s="13"/>
      <c r="I337" s="13"/>
      <c r="J337" s="30"/>
      <c r="K337" s="30"/>
      <c r="L337" s="30"/>
      <c r="M337" s="30"/>
      <c r="N337" s="30"/>
      <c r="O337" s="30"/>
      <c r="P337" s="30"/>
      <c r="Q337" s="30"/>
      <c r="R337" s="30"/>
    </row>
    <row r="338" spans="1:18" x14ac:dyDescent="0.25">
      <c r="A338" s="13"/>
      <c r="B338" s="13"/>
      <c r="C338" s="13"/>
      <c r="D338" s="13"/>
      <c r="E338" s="13"/>
      <c r="F338" s="13"/>
      <c r="G338" s="13"/>
      <c r="H338" s="13"/>
      <c r="I338" s="13"/>
      <c r="J338" s="30"/>
      <c r="K338" s="30"/>
      <c r="L338" s="30"/>
      <c r="M338" s="30"/>
      <c r="N338" s="30"/>
      <c r="O338" s="30"/>
      <c r="P338" s="30"/>
      <c r="Q338" s="30"/>
      <c r="R338" s="30"/>
    </row>
    <row r="339" spans="1:18" x14ac:dyDescent="0.25">
      <c r="A339" s="13"/>
      <c r="B339" s="13"/>
      <c r="C339" s="13"/>
      <c r="D339" s="13"/>
      <c r="E339" s="13"/>
      <c r="F339" s="13"/>
      <c r="G339" s="13"/>
      <c r="H339" s="13"/>
      <c r="I339" s="13"/>
      <c r="J339" s="30"/>
      <c r="K339" s="30"/>
      <c r="L339" s="30"/>
      <c r="M339" s="30"/>
      <c r="N339" s="30"/>
      <c r="O339" s="30"/>
      <c r="P339" s="30"/>
      <c r="Q339" s="30"/>
      <c r="R339" s="30"/>
    </row>
    <row r="340" spans="1:18" x14ac:dyDescent="0.25">
      <c r="A340" s="13"/>
      <c r="B340" s="13"/>
      <c r="C340" s="13"/>
      <c r="D340" s="13"/>
      <c r="E340" s="13"/>
      <c r="F340" s="13"/>
      <c r="G340" s="13"/>
      <c r="H340" s="13"/>
      <c r="I340" s="13"/>
      <c r="J340" s="30"/>
      <c r="K340" s="30"/>
      <c r="L340" s="30"/>
      <c r="M340" s="30"/>
      <c r="N340" s="30"/>
      <c r="O340" s="30"/>
      <c r="P340" s="30"/>
      <c r="Q340" s="30"/>
      <c r="R340" s="30"/>
    </row>
    <row r="341" spans="1:18" x14ac:dyDescent="0.25">
      <c r="A341" s="13"/>
      <c r="B341" s="13"/>
      <c r="C341" s="13"/>
      <c r="D341" s="13"/>
      <c r="E341" s="13"/>
      <c r="F341" s="13"/>
      <c r="G341" s="13"/>
      <c r="H341" s="13"/>
      <c r="I341" s="13"/>
      <c r="J341" s="30"/>
      <c r="K341" s="30"/>
      <c r="L341" s="30"/>
      <c r="M341" s="30"/>
      <c r="N341" s="30"/>
      <c r="O341" s="30"/>
      <c r="P341" s="30"/>
      <c r="Q341" s="30"/>
      <c r="R341" s="30"/>
    </row>
    <row r="342" spans="1:18" x14ac:dyDescent="0.25">
      <c r="A342" s="13"/>
      <c r="B342" s="13"/>
      <c r="C342" s="13"/>
      <c r="D342" s="13"/>
      <c r="E342" s="13"/>
      <c r="F342" s="13"/>
      <c r="G342" s="13"/>
      <c r="H342" s="13"/>
      <c r="I342" s="13"/>
      <c r="J342" s="30"/>
      <c r="K342" s="30"/>
      <c r="L342" s="30"/>
      <c r="M342" s="30"/>
      <c r="N342" s="30"/>
      <c r="O342" s="30"/>
      <c r="P342" s="30"/>
      <c r="Q342" s="30"/>
      <c r="R342" s="30"/>
    </row>
    <row r="343" spans="1:18" x14ac:dyDescent="0.25">
      <c r="A343" s="13"/>
      <c r="B343" s="13"/>
      <c r="C343" s="13"/>
      <c r="D343" s="13"/>
      <c r="E343" s="13"/>
      <c r="F343" s="13"/>
      <c r="G343" s="13"/>
      <c r="H343" s="13"/>
      <c r="I343" s="13"/>
      <c r="J343" s="30"/>
      <c r="K343" s="30"/>
      <c r="L343" s="30"/>
      <c r="M343" s="30"/>
      <c r="N343" s="30"/>
      <c r="O343" s="30"/>
      <c r="P343" s="30"/>
      <c r="Q343" s="30"/>
      <c r="R343" s="30"/>
    </row>
    <row r="344" spans="1:18" x14ac:dyDescent="0.25">
      <c r="A344" s="13"/>
      <c r="B344" s="13"/>
      <c r="C344" s="13"/>
      <c r="D344" s="13"/>
      <c r="E344" s="13"/>
      <c r="F344" s="13"/>
      <c r="G344" s="13"/>
      <c r="H344" s="13"/>
      <c r="I344" s="13"/>
      <c r="J344" s="30"/>
      <c r="K344" s="30"/>
      <c r="L344" s="30"/>
      <c r="M344" s="30"/>
      <c r="N344" s="30"/>
      <c r="O344" s="30"/>
      <c r="P344" s="30"/>
      <c r="Q344" s="30"/>
      <c r="R344" s="30"/>
    </row>
    <row r="345" spans="1:18" x14ac:dyDescent="0.25">
      <c r="A345" s="13"/>
      <c r="B345" s="13"/>
      <c r="C345" s="13"/>
      <c r="D345" s="13"/>
      <c r="E345" s="13"/>
      <c r="F345" s="13"/>
      <c r="G345" s="13"/>
      <c r="H345" s="13"/>
      <c r="I345" s="13"/>
      <c r="J345" s="30"/>
      <c r="K345" s="30"/>
      <c r="L345" s="30"/>
      <c r="M345" s="30"/>
      <c r="N345" s="30"/>
      <c r="O345" s="30"/>
      <c r="P345" s="30"/>
      <c r="Q345" s="30"/>
      <c r="R345" s="30"/>
    </row>
    <row r="346" spans="1:18" x14ac:dyDescent="0.25">
      <c r="A346" s="13"/>
      <c r="B346" s="13"/>
      <c r="C346" s="13"/>
      <c r="D346" s="13"/>
      <c r="E346" s="13"/>
      <c r="F346" s="13"/>
      <c r="G346" s="13"/>
      <c r="H346" s="13"/>
      <c r="I346" s="13"/>
      <c r="J346" s="30"/>
      <c r="K346" s="30"/>
      <c r="L346" s="30"/>
      <c r="M346" s="30"/>
      <c r="N346" s="30"/>
      <c r="O346" s="30"/>
      <c r="P346" s="30"/>
      <c r="Q346" s="30"/>
      <c r="R346" s="30"/>
    </row>
    <row r="347" spans="1:18" x14ac:dyDescent="0.25">
      <c r="A347" s="13"/>
      <c r="B347" s="13"/>
      <c r="C347" s="13"/>
      <c r="D347" s="13"/>
      <c r="E347" s="13"/>
      <c r="F347" s="13"/>
      <c r="G347" s="13"/>
      <c r="H347" s="13"/>
      <c r="I347" s="13"/>
      <c r="J347" s="30"/>
      <c r="K347" s="30"/>
      <c r="L347" s="30"/>
      <c r="M347" s="30"/>
      <c r="N347" s="30"/>
      <c r="O347" s="30"/>
      <c r="P347" s="30"/>
      <c r="Q347" s="30"/>
      <c r="R347" s="30"/>
    </row>
    <row r="348" spans="1:18" x14ac:dyDescent="0.25">
      <c r="A348" s="13"/>
      <c r="B348" s="13"/>
      <c r="C348" s="13"/>
      <c r="D348" s="13"/>
      <c r="E348" s="13"/>
      <c r="F348" s="13"/>
      <c r="G348" s="13"/>
      <c r="H348" s="13"/>
      <c r="I348" s="13"/>
      <c r="J348" s="30"/>
      <c r="K348" s="30"/>
      <c r="L348" s="30"/>
      <c r="M348" s="30"/>
      <c r="N348" s="30"/>
      <c r="O348" s="30"/>
      <c r="P348" s="30"/>
      <c r="Q348" s="30"/>
      <c r="R348" s="30"/>
    </row>
    <row r="349" spans="1:18" x14ac:dyDescent="0.25">
      <c r="A349" s="13"/>
      <c r="B349" s="13"/>
      <c r="C349" s="13"/>
      <c r="D349" s="13"/>
      <c r="E349" s="13"/>
      <c r="F349" s="13"/>
      <c r="G349" s="13"/>
      <c r="H349" s="13"/>
      <c r="I349" s="13"/>
      <c r="J349" s="30"/>
      <c r="K349" s="30"/>
      <c r="L349" s="30"/>
      <c r="M349" s="30"/>
      <c r="N349" s="30"/>
      <c r="O349" s="30"/>
      <c r="P349" s="30"/>
      <c r="Q349" s="30"/>
      <c r="R349" s="30"/>
    </row>
    <row r="350" spans="1:18" x14ac:dyDescent="0.25">
      <c r="A350" s="13"/>
      <c r="B350" s="13"/>
      <c r="C350" s="13"/>
      <c r="D350" s="13"/>
      <c r="E350" s="13"/>
      <c r="F350" s="13"/>
      <c r="G350" s="13"/>
      <c r="H350" s="13"/>
      <c r="I350" s="13"/>
      <c r="J350" s="30"/>
      <c r="K350" s="30"/>
      <c r="L350" s="30"/>
      <c r="M350" s="30"/>
      <c r="N350" s="30"/>
      <c r="O350" s="30"/>
      <c r="P350" s="30"/>
      <c r="Q350" s="30"/>
      <c r="R350" s="30"/>
    </row>
    <row r="351" spans="1:18" x14ac:dyDescent="0.25">
      <c r="A351" s="13"/>
      <c r="B351" s="13"/>
      <c r="C351" s="13"/>
      <c r="D351" s="13"/>
      <c r="E351" s="13"/>
      <c r="F351" s="13"/>
      <c r="G351" s="13"/>
      <c r="H351" s="13"/>
      <c r="I351" s="13"/>
      <c r="J351" s="30"/>
      <c r="K351" s="30"/>
      <c r="L351" s="30"/>
      <c r="M351" s="30"/>
      <c r="N351" s="30"/>
      <c r="O351" s="30"/>
      <c r="P351" s="30"/>
      <c r="Q351" s="30"/>
      <c r="R351" s="30"/>
    </row>
    <row r="352" spans="1:18" x14ac:dyDescent="0.25">
      <c r="A352" s="13"/>
      <c r="B352" s="13"/>
      <c r="C352" s="13"/>
      <c r="D352" s="13"/>
      <c r="E352" s="13"/>
      <c r="F352" s="13"/>
      <c r="G352" s="13"/>
      <c r="H352" s="13"/>
      <c r="I352" s="13"/>
      <c r="J352" s="30"/>
      <c r="K352" s="30"/>
      <c r="L352" s="30"/>
      <c r="M352" s="30"/>
      <c r="N352" s="30"/>
      <c r="O352" s="30"/>
      <c r="P352" s="30"/>
      <c r="Q352" s="30"/>
      <c r="R352" s="30"/>
    </row>
    <row r="353" spans="1:18" x14ac:dyDescent="0.25">
      <c r="A353" s="13"/>
      <c r="B353" s="13"/>
      <c r="C353" s="13"/>
      <c r="D353" s="13"/>
      <c r="E353" s="13"/>
      <c r="F353" s="13"/>
      <c r="G353" s="13"/>
      <c r="H353" s="13"/>
      <c r="I353" s="13"/>
      <c r="J353" s="30"/>
      <c r="K353" s="30"/>
      <c r="L353" s="30"/>
      <c r="M353" s="30"/>
      <c r="N353" s="30"/>
      <c r="O353" s="30"/>
      <c r="P353" s="30"/>
      <c r="Q353" s="30"/>
      <c r="R353" s="30"/>
    </row>
    <row r="354" spans="1:18" x14ac:dyDescent="0.25">
      <c r="A354" s="13"/>
      <c r="B354" s="13"/>
      <c r="C354" s="13"/>
      <c r="D354" s="13"/>
      <c r="E354" s="13"/>
      <c r="F354" s="13"/>
      <c r="G354" s="13"/>
      <c r="H354" s="13"/>
      <c r="I354" s="13"/>
      <c r="J354" s="30"/>
      <c r="K354" s="30"/>
      <c r="L354" s="30"/>
      <c r="M354" s="30"/>
      <c r="N354" s="30"/>
      <c r="O354" s="30"/>
      <c r="P354" s="30"/>
      <c r="Q354" s="30"/>
      <c r="R354" s="30"/>
    </row>
    <row r="355" spans="1:18" x14ac:dyDescent="0.25">
      <c r="A355" s="13"/>
      <c r="B355" s="13"/>
      <c r="C355" s="13"/>
      <c r="D355" s="13"/>
      <c r="E355" s="13"/>
      <c r="F355" s="13"/>
      <c r="G355" s="13"/>
      <c r="H355" s="13"/>
      <c r="I355" s="13"/>
      <c r="J355" s="30"/>
      <c r="K355" s="30"/>
      <c r="L355" s="30"/>
      <c r="M355" s="30"/>
      <c r="N355" s="30"/>
      <c r="O355" s="30"/>
      <c r="P355" s="30"/>
      <c r="Q355" s="30"/>
      <c r="R355" s="30"/>
    </row>
    <row r="356" spans="1:18" x14ac:dyDescent="0.25">
      <c r="A356" s="13"/>
      <c r="B356" s="13"/>
      <c r="C356" s="13"/>
      <c r="D356" s="13"/>
      <c r="E356" s="13"/>
      <c r="F356" s="13"/>
      <c r="G356" s="13"/>
      <c r="H356" s="13"/>
      <c r="I356" s="13"/>
      <c r="J356" s="30"/>
      <c r="K356" s="30"/>
      <c r="L356" s="30"/>
      <c r="M356" s="30"/>
      <c r="N356" s="30"/>
      <c r="O356" s="30"/>
      <c r="P356" s="30"/>
      <c r="Q356" s="30"/>
      <c r="R356" s="30"/>
    </row>
    <row r="357" spans="1:18" x14ac:dyDescent="0.25">
      <c r="A357" s="13"/>
      <c r="B357" s="13"/>
      <c r="C357" s="13"/>
      <c r="D357" s="13"/>
      <c r="E357" s="13"/>
      <c r="F357" s="13"/>
      <c r="G357" s="13"/>
      <c r="H357" s="13"/>
      <c r="I357" s="13"/>
      <c r="J357" s="30"/>
      <c r="K357" s="30"/>
      <c r="L357" s="30"/>
      <c r="M357" s="30"/>
      <c r="N357" s="30"/>
      <c r="O357" s="30"/>
      <c r="P357" s="30"/>
      <c r="Q357" s="30"/>
      <c r="R357" s="30"/>
    </row>
    <row r="358" spans="1:18" x14ac:dyDescent="0.25">
      <c r="A358" s="13"/>
      <c r="B358" s="13"/>
      <c r="C358" s="13"/>
      <c r="D358" s="13"/>
      <c r="E358" s="13"/>
      <c r="F358" s="13"/>
      <c r="G358" s="13"/>
      <c r="H358" s="13"/>
      <c r="I358" s="13"/>
      <c r="J358" s="30"/>
      <c r="K358" s="30"/>
      <c r="L358" s="30"/>
      <c r="M358" s="30"/>
      <c r="N358" s="30"/>
      <c r="O358" s="30"/>
      <c r="P358" s="30"/>
      <c r="Q358" s="30"/>
      <c r="R358" s="30"/>
    </row>
    <row r="359" spans="1:18" x14ac:dyDescent="0.25">
      <c r="A359" s="13"/>
      <c r="B359" s="13"/>
      <c r="C359" s="13"/>
      <c r="D359" s="13"/>
      <c r="E359" s="13"/>
      <c r="F359" s="13"/>
      <c r="G359" s="13"/>
      <c r="H359" s="13"/>
      <c r="I359" s="13"/>
      <c r="J359" s="30"/>
      <c r="K359" s="30"/>
      <c r="L359" s="30"/>
      <c r="M359" s="30"/>
      <c r="N359" s="30"/>
      <c r="O359" s="30"/>
      <c r="P359" s="30"/>
      <c r="Q359" s="30"/>
      <c r="R359" s="30"/>
    </row>
    <row r="360" spans="1:18" x14ac:dyDescent="0.25">
      <c r="A360" s="13"/>
      <c r="B360" s="13"/>
      <c r="C360" s="13"/>
      <c r="D360" s="13"/>
      <c r="E360" s="13"/>
      <c r="F360" s="13"/>
      <c r="G360" s="13"/>
      <c r="H360" s="13"/>
      <c r="I360" s="13"/>
      <c r="J360" s="30"/>
      <c r="K360" s="30"/>
      <c r="L360" s="30"/>
      <c r="M360" s="30"/>
      <c r="N360" s="30"/>
      <c r="O360" s="30"/>
      <c r="P360" s="30"/>
      <c r="Q360" s="30"/>
      <c r="R360" s="30"/>
    </row>
    <row r="361" spans="1:18" x14ac:dyDescent="0.25">
      <c r="A361" s="13"/>
      <c r="B361" s="13"/>
      <c r="C361" s="13"/>
      <c r="D361" s="13"/>
      <c r="E361" s="13"/>
      <c r="F361" s="13"/>
      <c r="G361" s="13"/>
      <c r="H361" s="13"/>
      <c r="I361" s="13"/>
      <c r="J361" s="30"/>
      <c r="K361" s="30"/>
      <c r="L361" s="30"/>
      <c r="M361" s="30"/>
      <c r="N361" s="30"/>
      <c r="O361" s="30"/>
      <c r="P361" s="30"/>
      <c r="Q361" s="30"/>
      <c r="R361" s="30"/>
    </row>
    <row r="362" spans="1:18" x14ac:dyDescent="0.25">
      <c r="A362" s="13"/>
      <c r="B362" s="13"/>
      <c r="C362" s="13"/>
      <c r="D362" s="13"/>
      <c r="E362" s="13"/>
      <c r="F362" s="13"/>
      <c r="G362" s="13"/>
      <c r="H362" s="13"/>
      <c r="I362" s="13"/>
      <c r="J362" s="30"/>
      <c r="K362" s="30"/>
      <c r="L362" s="30"/>
      <c r="M362" s="30"/>
      <c r="N362" s="30"/>
      <c r="O362" s="30"/>
      <c r="P362" s="30"/>
      <c r="Q362" s="30"/>
      <c r="R362" s="30"/>
    </row>
    <row r="363" spans="1:18" x14ac:dyDescent="0.25">
      <c r="A363" s="13"/>
      <c r="B363" s="13"/>
      <c r="C363" s="13"/>
      <c r="D363" s="13"/>
      <c r="E363" s="13"/>
      <c r="F363" s="13"/>
      <c r="G363" s="13"/>
      <c r="H363" s="13"/>
      <c r="I363" s="13"/>
      <c r="J363" s="30"/>
      <c r="K363" s="30"/>
      <c r="L363" s="30"/>
      <c r="M363" s="30"/>
      <c r="N363" s="30"/>
      <c r="O363" s="30"/>
      <c r="P363" s="30"/>
      <c r="Q363" s="30"/>
      <c r="R363" s="30"/>
    </row>
    <row r="364" spans="1:18" x14ac:dyDescent="0.25">
      <c r="A364" s="13"/>
      <c r="B364" s="13"/>
      <c r="C364" s="13"/>
      <c r="D364" s="13"/>
      <c r="E364" s="13"/>
      <c r="F364" s="13"/>
      <c r="G364" s="13"/>
      <c r="H364" s="13"/>
      <c r="I364" s="13"/>
      <c r="J364" s="30"/>
      <c r="K364" s="30"/>
      <c r="L364" s="30"/>
      <c r="M364" s="30"/>
      <c r="N364" s="30"/>
      <c r="O364" s="30"/>
      <c r="P364" s="30"/>
      <c r="Q364" s="30"/>
      <c r="R364" s="30"/>
    </row>
    <row r="365" spans="1:18" x14ac:dyDescent="0.25">
      <c r="A365" s="13"/>
      <c r="B365" s="13"/>
      <c r="C365" s="13"/>
      <c r="D365" s="13"/>
      <c r="E365" s="13"/>
      <c r="F365" s="13"/>
      <c r="G365" s="13"/>
      <c r="H365" s="13"/>
      <c r="I365" s="13"/>
      <c r="J365" s="30"/>
      <c r="K365" s="30"/>
      <c r="L365" s="30"/>
      <c r="M365" s="30"/>
      <c r="N365" s="30"/>
      <c r="O365" s="30"/>
      <c r="P365" s="30"/>
      <c r="Q365" s="30"/>
      <c r="R365" s="30"/>
    </row>
    <row r="366" spans="1:18" x14ac:dyDescent="0.25">
      <c r="A366" s="13"/>
      <c r="B366" s="13"/>
      <c r="C366" s="13"/>
      <c r="D366" s="13"/>
      <c r="E366" s="13"/>
      <c r="F366" s="13"/>
      <c r="G366" s="13"/>
      <c r="H366" s="13"/>
      <c r="I366" s="13"/>
      <c r="J366" s="30"/>
      <c r="K366" s="30"/>
      <c r="L366" s="30"/>
      <c r="M366" s="30"/>
      <c r="N366" s="30"/>
      <c r="O366" s="30"/>
      <c r="P366" s="30"/>
      <c r="Q366" s="30"/>
      <c r="R366" s="30"/>
    </row>
    <row r="367" spans="1:18" x14ac:dyDescent="0.25">
      <c r="A367" s="13"/>
      <c r="B367" s="13"/>
      <c r="C367" s="13"/>
      <c r="D367" s="13"/>
      <c r="E367" s="13"/>
      <c r="F367" s="13"/>
      <c r="G367" s="13"/>
      <c r="H367" s="13"/>
      <c r="I367" s="13"/>
      <c r="J367" s="30"/>
      <c r="K367" s="30"/>
      <c r="L367" s="30"/>
      <c r="M367" s="30"/>
      <c r="N367" s="30"/>
      <c r="O367" s="30"/>
      <c r="P367" s="30"/>
      <c r="Q367" s="30"/>
      <c r="R367" s="30"/>
    </row>
    <row r="368" spans="1:18" x14ac:dyDescent="0.25">
      <c r="A368" s="13"/>
      <c r="B368" s="13"/>
      <c r="C368" s="13"/>
      <c r="D368" s="13"/>
      <c r="E368" s="13"/>
      <c r="F368" s="13"/>
      <c r="G368" s="13"/>
      <c r="H368" s="13"/>
      <c r="I368" s="13"/>
      <c r="J368" s="30"/>
      <c r="K368" s="30"/>
      <c r="L368" s="30"/>
      <c r="M368" s="30"/>
      <c r="N368" s="30"/>
      <c r="O368" s="30"/>
      <c r="P368" s="30"/>
      <c r="Q368" s="30"/>
      <c r="R368" s="30"/>
    </row>
    <row r="369" spans="1:18" x14ac:dyDescent="0.25">
      <c r="A369" s="13"/>
      <c r="B369" s="13"/>
      <c r="C369" s="13"/>
      <c r="D369" s="13"/>
      <c r="E369" s="13"/>
      <c r="F369" s="13"/>
      <c r="G369" s="13"/>
      <c r="H369" s="13"/>
      <c r="I369" s="13"/>
      <c r="J369" s="30"/>
      <c r="K369" s="30"/>
      <c r="L369" s="30"/>
      <c r="M369" s="30"/>
      <c r="N369" s="30"/>
      <c r="O369" s="30"/>
      <c r="P369" s="30"/>
      <c r="Q369" s="30"/>
      <c r="R369" s="30"/>
    </row>
    <row r="370" spans="1:18" x14ac:dyDescent="0.25">
      <c r="A370" s="13"/>
      <c r="B370" s="13"/>
      <c r="C370" s="13"/>
      <c r="D370" s="13"/>
      <c r="E370" s="13"/>
      <c r="F370" s="13"/>
      <c r="G370" s="13"/>
      <c r="H370" s="13"/>
      <c r="I370" s="13"/>
      <c r="J370" s="30"/>
      <c r="K370" s="30"/>
      <c r="L370" s="30"/>
      <c r="M370" s="30"/>
      <c r="N370" s="30"/>
      <c r="O370" s="30"/>
      <c r="P370" s="30"/>
      <c r="Q370" s="30"/>
      <c r="R370" s="30"/>
    </row>
    <row r="371" spans="1:18" x14ac:dyDescent="0.25">
      <c r="A371" s="13"/>
      <c r="B371" s="13"/>
      <c r="C371" s="13"/>
      <c r="D371" s="13"/>
      <c r="E371" s="13"/>
      <c r="F371" s="13"/>
      <c r="G371" s="13"/>
      <c r="H371" s="13"/>
      <c r="I371" s="13"/>
      <c r="J371" s="30"/>
      <c r="K371" s="30"/>
      <c r="L371" s="30"/>
      <c r="M371" s="30"/>
      <c r="N371" s="30"/>
      <c r="O371" s="30"/>
      <c r="P371" s="30"/>
      <c r="Q371" s="30"/>
      <c r="R371" s="30"/>
    </row>
    <row r="372" spans="1:18" x14ac:dyDescent="0.25">
      <c r="A372" s="13"/>
      <c r="B372" s="13"/>
      <c r="C372" s="13"/>
      <c r="D372" s="13"/>
      <c r="E372" s="13"/>
      <c r="F372" s="13"/>
      <c r="G372" s="13"/>
      <c r="H372" s="13"/>
      <c r="I372" s="13"/>
      <c r="J372" s="30"/>
      <c r="K372" s="30"/>
      <c r="L372" s="30"/>
      <c r="M372" s="30"/>
      <c r="N372" s="30"/>
      <c r="O372" s="30"/>
      <c r="P372" s="30"/>
      <c r="Q372" s="30"/>
      <c r="R372" s="30"/>
    </row>
    <row r="373" spans="1:18" x14ac:dyDescent="0.25">
      <c r="A373" s="13"/>
      <c r="B373" s="13"/>
      <c r="C373" s="13"/>
      <c r="D373" s="13"/>
      <c r="E373" s="13"/>
      <c r="F373" s="13"/>
      <c r="G373" s="13"/>
      <c r="H373" s="13"/>
      <c r="I373" s="13"/>
      <c r="J373" s="30"/>
      <c r="K373" s="30"/>
      <c r="L373" s="30"/>
      <c r="M373" s="30"/>
      <c r="N373" s="30"/>
      <c r="O373" s="30"/>
      <c r="P373" s="30"/>
      <c r="Q373" s="30"/>
      <c r="R373" s="30"/>
    </row>
    <row r="374" spans="1:18" x14ac:dyDescent="0.25">
      <c r="A374" s="13"/>
      <c r="B374" s="13"/>
      <c r="C374" s="13"/>
      <c r="D374" s="13"/>
      <c r="E374" s="13"/>
      <c r="F374" s="13"/>
      <c r="G374" s="13"/>
      <c r="H374" s="13"/>
      <c r="I374" s="13"/>
      <c r="J374" s="30"/>
      <c r="K374" s="30"/>
      <c r="L374" s="30"/>
      <c r="M374" s="30"/>
      <c r="N374" s="30"/>
      <c r="O374" s="30"/>
      <c r="P374" s="30"/>
      <c r="Q374" s="30"/>
      <c r="R374" s="30"/>
    </row>
    <row r="375" spans="1:18" x14ac:dyDescent="0.25">
      <c r="A375" s="13"/>
      <c r="B375" s="13"/>
      <c r="C375" s="13"/>
      <c r="D375" s="13"/>
      <c r="E375" s="13"/>
      <c r="F375" s="13"/>
      <c r="G375" s="13"/>
      <c r="H375" s="13"/>
      <c r="I375" s="13"/>
      <c r="J375" s="30"/>
      <c r="K375" s="30"/>
      <c r="L375" s="30"/>
      <c r="M375" s="30"/>
      <c r="N375" s="30"/>
      <c r="O375" s="30"/>
      <c r="P375" s="30"/>
      <c r="Q375" s="30"/>
      <c r="R375" s="30"/>
    </row>
    <row r="376" spans="1:18" x14ac:dyDescent="0.25">
      <c r="A376" s="13"/>
      <c r="B376" s="13"/>
      <c r="C376" s="13"/>
      <c r="D376" s="13"/>
      <c r="E376" s="13"/>
      <c r="F376" s="13"/>
      <c r="G376" s="13"/>
      <c r="H376" s="13"/>
      <c r="I376" s="13"/>
      <c r="J376" s="30"/>
      <c r="K376" s="30"/>
      <c r="L376" s="30"/>
      <c r="M376" s="30"/>
      <c r="N376" s="30"/>
      <c r="O376" s="30"/>
      <c r="P376" s="30"/>
      <c r="Q376" s="30"/>
      <c r="R376" s="30"/>
    </row>
    <row r="377" spans="1:18" x14ac:dyDescent="0.25">
      <c r="A377" s="13"/>
      <c r="B377" s="13"/>
      <c r="C377" s="13"/>
      <c r="D377" s="13"/>
      <c r="E377" s="13"/>
      <c r="F377" s="13"/>
      <c r="G377" s="13"/>
      <c r="H377" s="13"/>
      <c r="I377" s="13"/>
      <c r="J377" s="30"/>
      <c r="K377" s="30"/>
      <c r="L377" s="30"/>
      <c r="M377" s="30"/>
      <c r="N377" s="30"/>
      <c r="O377" s="30"/>
      <c r="P377" s="30"/>
      <c r="Q377" s="30"/>
      <c r="R377" s="30"/>
    </row>
    <row r="378" spans="1:18" x14ac:dyDescent="0.25">
      <c r="A378" s="13"/>
      <c r="B378" s="13"/>
      <c r="C378" s="13"/>
      <c r="D378" s="13"/>
      <c r="E378" s="13"/>
      <c r="F378" s="13"/>
      <c r="G378" s="13"/>
      <c r="H378" s="13"/>
      <c r="I378" s="13"/>
      <c r="J378" s="30"/>
      <c r="K378" s="30"/>
      <c r="L378" s="30"/>
      <c r="M378" s="30"/>
      <c r="N378" s="30"/>
      <c r="O378" s="30"/>
      <c r="P378" s="30"/>
      <c r="Q378" s="30"/>
      <c r="R378" s="30"/>
    </row>
    <row r="379" spans="1:18" x14ac:dyDescent="0.25">
      <c r="A379" s="13"/>
      <c r="B379" s="13"/>
      <c r="C379" s="13"/>
      <c r="D379" s="13"/>
      <c r="E379" s="13"/>
      <c r="F379" s="13"/>
      <c r="G379" s="13"/>
      <c r="H379" s="13"/>
      <c r="I379" s="13"/>
      <c r="J379" s="30"/>
      <c r="K379" s="30"/>
      <c r="L379" s="30"/>
      <c r="M379" s="30"/>
      <c r="N379" s="30"/>
      <c r="O379" s="30"/>
      <c r="P379" s="30"/>
      <c r="Q379" s="30"/>
      <c r="R379" s="30"/>
    </row>
    <row r="380" spans="1:18" x14ac:dyDescent="0.25">
      <c r="A380" s="13"/>
      <c r="B380" s="13"/>
      <c r="C380" s="13"/>
      <c r="D380" s="13"/>
      <c r="E380" s="13"/>
      <c r="F380" s="13"/>
      <c r="G380" s="13"/>
      <c r="H380" s="13"/>
      <c r="I380" s="13"/>
      <c r="J380" s="30"/>
      <c r="K380" s="30"/>
      <c r="L380" s="30"/>
      <c r="M380" s="30"/>
      <c r="N380" s="30"/>
      <c r="O380" s="30"/>
      <c r="P380" s="30"/>
      <c r="Q380" s="30"/>
      <c r="R380" s="30"/>
    </row>
    <row r="381" spans="1:18" x14ac:dyDescent="0.25">
      <c r="A381" s="13"/>
      <c r="B381" s="13"/>
      <c r="C381" s="13"/>
      <c r="D381" s="13"/>
      <c r="E381" s="13"/>
      <c r="F381" s="13"/>
      <c r="G381" s="13"/>
      <c r="H381" s="13"/>
      <c r="I381" s="13"/>
      <c r="J381" s="30"/>
      <c r="K381" s="30"/>
      <c r="L381" s="30"/>
      <c r="M381" s="30"/>
      <c r="N381" s="30"/>
      <c r="O381" s="30"/>
      <c r="P381" s="30"/>
      <c r="Q381" s="30"/>
      <c r="R381" s="30"/>
    </row>
    <row r="382" spans="1:18" x14ac:dyDescent="0.25">
      <c r="A382" s="13"/>
      <c r="B382" s="13"/>
      <c r="C382" s="13"/>
      <c r="D382" s="13"/>
      <c r="E382" s="13"/>
      <c r="F382" s="13"/>
      <c r="G382" s="13"/>
      <c r="H382" s="13"/>
      <c r="I382" s="13"/>
      <c r="J382" s="30"/>
      <c r="K382" s="30"/>
      <c r="L382" s="30"/>
      <c r="M382" s="30"/>
      <c r="N382" s="30"/>
      <c r="O382" s="30"/>
      <c r="P382" s="30"/>
      <c r="Q382" s="30"/>
      <c r="R382" s="30"/>
    </row>
    <row r="383" spans="1:18" x14ac:dyDescent="0.25">
      <c r="A383" s="13"/>
      <c r="B383" s="13"/>
      <c r="C383" s="13"/>
      <c r="D383" s="13"/>
      <c r="E383" s="13"/>
      <c r="F383" s="13"/>
      <c r="G383" s="13"/>
      <c r="H383" s="13"/>
      <c r="I383" s="13"/>
      <c r="J383" s="30"/>
      <c r="K383" s="30"/>
      <c r="L383" s="30"/>
      <c r="M383" s="30"/>
      <c r="N383" s="30"/>
      <c r="O383" s="30"/>
      <c r="P383" s="30"/>
      <c r="Q383" s="30"/>
      <c r="R383" s="30"/>
    </row>
    <row r="384" spans="1:18" x14ac:dyDescent="0.25">
      <c r="A384" s="13"/>
      <c r="B384" s="13"/>
      <c r="C384" s="13"/>
      <c r="D384" s="13"/>
      <c r="E384" s="13"/>
      <c r="F384" s="13"/>
      <c r="G384" s="13"/>
      <c r="H384" s="13"/>
      <c r="I384" s="13"/>
      <c r="J384" s="30"/>
      <c r="K384" s="30"/>
      <c r="L384" s="30"/>
      <c r="M384" s="30"/>
      <c r="N384" s="30"/>
      <c r="O384" s="30"/>
      <c r="P384" s="30"/>
      <c r="Q384" s="30"/>
      <c r="R384" s="30"/>
    </row>
    <row r="385" spans="1:18" x14ac:dyDescent="0.25">
      <c r="A385" s="13"/>
      <c r="B385" s="13"/>
      <c r="C385" s="13"/>
      <c r="D385" s="13"/>
      <c r="E385" s="13"/>
      <c r="F385" s="13"/>
      <c r="G385" s="13"/>
      <c r="H385" s="13"/>
      <c r="I385" s="13"/>
      <c r="J385" s="30"/>
      <c r="K385" s="30"/>
      <c r="L385" s="30"/>
      <c r="M385" s="30"/>
      <c r="N385" s="30"/>
      <c r="O385" s="30"/>
      <c r="P385" s="30"/>
      <c r="Q385" s="30"/>
      <c r="R385" s="30"/>
    </row>
    <row r="386" spans="1:18" x14ac:dyDescent="0.25">
      <c r="A386" s="13"/>
      <c r="B386" s="13"/>
      <c r="C386" s="13"/>
      <c r="D386" s="13"/>
      <c r="E386" s="13"/>
      <c r="F386" s="13"/>
      <c r="G386" s="13"/>
      <c r="H386" s="13"/>
      <c r="I386" s="13"/>
      <c r="J386" s="30"/>
      <c r="K386" s="30"/>
      <c r="L386" s="30"/>
      <c r="M386" s="30"/>
      <c r="N386" s="30"/>
      <c r="O386" s="30"/>
      <c r="P386" s="30"/>
      <c r="Q386" s="30"/>
      <c r="R386" s="30"/>
    </row>
    <row r="387" spans="1:18" x14ac:dyDescent="0.25">
      <c r="A387" s="13"/>
      <c r="B387" s="13"/>
      <c r="C387" s="13"/>
      <c r="D387" s="13"/>
      <c r="E387" s="13"/>
      <c r="F387" s="13"/>
      <c r="G387" s="13"/>
      <c r="H387" s="13"/>
      <c r="I387" s="13"/>
      <c r="J387" s="30"/>
      <c r="K387" s="30"/>
      <c r="L387" s="30"/>
      <c r="M387" s="30"/>
      <c r="N387" s="30"/>
      <c r="O387" s="30"/>
      <c r="P387" s="30"/>
      <c r="Q387" s="30"/>
      <c r="R387" s="30"/>
    </row>
    <row r="388" spans="1:18" x14ac:dyDescent="0.25">
      <c r="A388" s="13"/>
      <c r="B388" s="13"/>
      <c r="C388" s="13"/>
      <c r="D388" s="13"/>
      <c r="E388" s="13"/>
      <c r="F388" s="13"/>
      <c r="G388" s="13"/>
      <c r="H388" s="13"/>
      <c r="I388" s="13"/>
      <c r="J388" s="30"/>
      <c r="K388" s="30"/>
      <c r="L388" s="30"/>
      <c r="M388" s="30"/>
      <c r="N388" s="30"/>
      <c r="O388" s="30"/>
      <c r="P388" s="30"/>
      <c r="Q388" s="30"/>
      <c r="R388" s="30"/>
    </row>
    <row r="389" spans="1:18" x14ac:dyDescent="0.25">
      <c r="A389" s="13"/>
      <c r="B389" s="13"/>
      <c r="C389" s="13"/>
      <c r="D389" s="13"/>
      <c r="E389" s="13"/>
      <c r="F389" s="13"/>
      <c r="G389" s="13"/>
      <c r="H389" s="13"/>
      <c r="I389" s="13"/>
      <c r="J389" s="30"/>
      <c r="K389" s="30"/>
      <c r="L389" s="30"/>
      <c r="M389" s="30"/>
      <c r="N389" s="30"/>
      <c r="O389" s="30"/>
      <c r="P389" s="30"/>
      <c r="Q389" s="30"/>
      <c r="R389" s="30"/>
    </row>
    <row r="390" spans="1:18" x14ac:dyDescent="0.25">
      <c r="A390" s="13"/>
      <c r="B390" s="13"/>
      <c r="C390" s="13"/>
      <c r="D390" s="13"/>
      <c r="E390" s="13"/>
      <c r="F390" s="13"/>
      <c r="G390" s="13"/>
      <c r="H390" s="13"/>
      <c r="I390" s="13"/>
      <c r="J390" s="30"/>
      <c r="K390" s="30"/>
      <c r="L390" s="30"/>
      <c r="M390" s="30"/>
      <c r="N390" s="30"/>
      <c r="O390" s="30"/>
      <c r="P390" s="30"/>
      <c r="Q390" s="30"/>
      <c r="R390" s="30"/>
    </row>
    <row r="391" spans="1:18" x14ac:dyDescent="0.25">
      <c r="A391" s="13"/>
      <c r="B391" s="13"/>
      <c r="C391" s="13"/>
      <c r="D391" s="13"/>
      <c r="E391" s="13"/>
      <c r="F391" s="13"/>
      <c r="G391" s="13"/>
      <c r="H391" s="13"/>
      <c r="I391" s="13"/>
      <c r="J391" s="30"/>
      <c r="K391" s="30"/>
      <c r="L391" s="30"/>
      <c r="M391" s="30"/>
      <c r="N391" s="30"/>
      <c r="O391" s="30"/>
      <c r="P391" s="30"/>
      <c r="Q391" s="30"/>
      <c r="R391" s="30"/>
    </row>
    <row r="392" spans="1:18" x14ac:dyDescent="0.25">
      <c r="A392" s="13"/>
      <c r="B392" s="13"/>
      <c r="C392" s="13"/>
      <c r="D392" s="13"/>
      <c r="E392" s="13"/>
      <c r="F392" s="13"/>
      <c r="G392" s="13"/>
      <c r="H392" s="13"/>
      <c r="I392" s="13"/>
      <c r="J392" s="30"/>
      <c r="K392" s="30"/>
      <c r="L392" s="30"/>
      <c r="M392" s="30"/>
      <c r="N392" s="30"/>
      <c r="O392" s="30"/>
      <c r="P392" s="30"/>
      <c r="Q392" s="30"/>
      <c r="R392" s="30"/>
    </row>
    <row r="393" spans="1:18" x14ac:dyDescent="0.25">
      <c r="A393" s="13"/>
      <c r="B393" s="13"/>
      <c r="C393" s="13"/>
      <c r="D393" s="13"/>
      <c r="E393" s="13"/>
      <c r="F393" s="13"/>
      <c r="G393" s="13"/>
      <c r="H393" s="13"/>
      <c r="I393" s="13"/>
      <c r="J393" s="30"/>
      <c r="K393" s="30"/>
      <c r="L393" s="30"/>
      <c r="M393" s="30"/>
      <c r="N393" s="30"/>
      <c r="O393" s="30"/>
      <c r="P393" s="30"/>
      <c r="Q393" s="30"/>
      <c r="R393" s="30"/>
    </row>
    <row r="394" spans="1:18" x14ac:dyDescent="0.25">
      <c r="A394" s="13"/>
      <c r="B394" s="13"/>
      <c r="C394" s="13"/>
      <c r="D394" s="13"/>
      <c r="E394" s="13"/>
      <c r="F394" s="13"/>
      <c r="G394" s="13"/>
      <c r="H394" s="13"/>
      <c r="I394" s="13"/>
      <c r="J394" s="30"/>
      <c r="K394" s="30"/>
      <c r="L394" s="30"/>
      <c r="M394" s="30"/>
      <c r="N394" s="30"/>
      <c r="O394" s="30"/>
      <c r="P394" s="30"/>
      <c r="Q394" s="30"/>
      <c r="R394" s="30"/>
    </row>
    <row r="395" spans="1:18" x14ac:dyDescent="0.25">
      <c r="A395" s="13"/>
      <c r="B395" s="13"/>
      <c r="C395" s="13"/>
      <c r="D395" s="13"/>
      <c r="E395" s="13"/>
      <c r="F395" s="13"/>
      <c r="G395" s="13"/>
      <c r="H395" s="13"/>
      <c r="I395" s="13"/>
      <c r="J395" s="30"/>
      <c r="K395" s="30"/>
      <c r="L395" s="30"/>
      <c r="M395" s="30"/>
      <c r="N395" s="30"/>
      <c r="O395" s="30"/>
      <c r="P395" s="30"/>
      <c r="Q395" s="30"/>
      <c r="R395" s="30"/>
    </row>
    <row r="396" spans="1:18" x14ac:dyDescent="0.25">
      <c r="A396" s="13"/>
      <c r="B396" s="13"/>
      <c r="C396" s="13"/>
      <c r="D396" s="13"/>
      <c r="E396" s="13"/>
      <c r="F396" s="13"/>
      <c r="G396" s="13"/>
      <c r="H396" s="13"/>
      <c r="I396" s="13"/>
      <c r="J396" s="30"/>
      <c r="K396" s="30"/>
      <c r="L396" s="30"/>
      <c r="M396" s="30"/>
      <c r="N396" s="30"/>
      <c r="O396" s="30"/>
      <c r="P396" s="30"/>
      <c r="Q396" s="30"/>
      <c r="R396" s="30"/>
    </row>
    <row r="397" spans="1:18" x14ac:dyDescent="0.25">
      <c r="A397" s="13"/>
      <c r="B397" s="13"/>
      <c r="C397" s="13"/>
      <c r="D397" s="13"/>
      <c r="E397" s="13"/>
      <c r="F397" s="13"/>
      <c r="G397" s="13"/>
      <c r="H397" s="13"/>
      <c r="I397" s="13"/>
      <c r="J397" s="30"/>
      <c r="K397" s="30"/>
      <c r="L397" s="30"/>
      <c r="M397" s="30"/>
      <c r="N397" s="30"/>
      <c r="O397" s="30"/>
      <c r="P397" s="30"/>
      <c r="Q397" s="30"/>
      <c r="R397" s="30"/>
    </row>
    <row r="398" spans="1:18" x14ac:dyDescent="0.25">
      <c r="A398" s="13"/>
      <c r="B398" s="13"/>
      <c r="C398" s="13"/>
      <c r="D398" s="13"/>
      <c r="E398" s="13"/>
      <c r="F398" s="13"/>
      <c r="G398" s="13"/>
      <c r="H398" s="13"/>
      <c r="I398" s="13"/>
      <c r="J398" s="30"/>
      <c r="K398" s="30"/>
      <c r="L398" s="30"/>
      <c r="M398" s="30"/>
      <c r="N398" s="30"/>
      <c r="O398" s="30"/>
      <c r="P398" s="30"/>
      <c r="Q398" s="30"/>
      <c r="R398" s="30"/>
    </row>
    <row r="399" spans="1:18" x14ac:dyDescent="0.25">
      <c r="A399" s="13"/>
      <c r="B399" s="13"/>
      <c r="C399" s="13"/>
      <c r="D399" s="13"/>
      <c r="E399" s="13"/>
      <c r="F399" s="13"/>
      <c r="G399" s="13"/>
      <c r="H399" s="13"/>
      <c r="I399" s="13"/>
      <c r="J399" s="30"/>
      <c r="K399" s="30"/>
      <c r="L399" s="30"/>
      <c r="M399" s="30"/>
      <c r="N399" s="30"/>
      <c r="O399" s="30"/>
      <c r="P399" s="30"/>
      <c r="Q399" s="30"/>
      <c r="R399" s="30"/>
    </row>
    <row r="400" spans="1:18" x14ac:dyDescent="0.25">
      <c r="A400" s="13"/>
      <c r="B400" s="13"/>
      <c r="C400" s="13"/>
      <c r="D400" s="13"/>
      <c r="E400" s="13"/>
      <c r="F400" s="13"/>
      <c r="G400" s="13"/>
      <c r="H400" s="13"/>
      <c r="I400" s="13"/>
      <c r="J400" s="30"/>
      <c r="K400" s="30"/>
      <c r="L400" s="30"/>
      <c r="M400" s="30"/>
      <c r="N400" s="30"/>
      <c r="O400" s="30"/>
      <c r="P400" s="30"/>
      <c r="Q400" s="30"/>
      <c r="R400" s="30"/>
    </row>
    <row r="401" spans="1:18" x14ac:dyDescent="0.25">
      <c r="A401" s="13"/>
      <c r="B401" s="13"/>
      <c r="C401" s="13"/>
      <c r="D401" s="13"/>
      <c r="E401" s="13"/>
      <c r="F401" s="13"/>
      <c r="G401" s="13"/>
      <c r="H401" s="13"/>
      <c r="I401" s="13"/>
      <c r="J401" s="30"/>
      <c r="K401" s="30"/>
      <c r="L401" s="30"/>
      <c r="M401" s="30"/>
      <c r="N401" s="30"/>
      <c r="O401" s="30"/>
      <c r="P401" s="30"/>
      <c r="Q401" s="30"/>
      <c r="R401" s="30"/>
    </row>
    <row r="402" spans="1:18" x14ac:dyDescent="0.25">
      <c r="A402" s="13"/>
      <c r="B402" s="13"/>
      <c r="C402" s="13"/>
      <c r="D402" s="13"/>
      <c r="E402" s="13"/>
      <c r="F402" s="13"/>
      <c r="G402" s="13"/>
      <c r="H402" s="13"/>
      <c r="I402" s="13"/>
      <c r="J402" s="30"/>
      <c r="K402" s="30"/>
      <c r="L402" s="30"/>
      <c r="M402" s="30"/>
      <c r="N402" s="30"/>
      <c r="O402" s="30"/>
      <c r="P402" s="30"/>
      <c r="Q402" s="30"/>
      <c r="R402" s="30"/>
    </row>
    <row r="403" spans="1:18" x14ac:dyDescent="0.25">
      <c r="A403" s="13"/>
      <c r="B403" s="13"/>
      <c r="C403" s="13"/>
      <c r="D403" s="13"/>
      <c r="E403" s="13"/>
      <c r="F403" s="13"/>
      <c r="G403" s="13"/>
      <c r="H403" s="13"/>
      <c r="I403" s="13"/>
      <c r="J403" s="30"/>
      <c r="K403" s="30"/>
      <c r="L403" s="30"/>
      <c r="M403" s="30"/>
      <c r="N403" s="30"/>
      <c r="O403" s="30"/>
      <c r="P403" s="30"/>
      <c r="Q403" s="30"/>
      <c r="R403" s="30"/>
    </row>
    <row r="404" spans="1:18" x14ac:dyDescent="0.25">
      <c r="A404" s="13"/>
      <c r="B404" s="13"/>
      <c r="C404" s="13"/>
      <c r="D404" s="13"/>
      <c r="E404" s="13"/>
      <c r="F404" s="13"/>
      <c r="G404" s="13"/>
      <c r="H404" s="13"/>
      <c r="I404" s="13"/>
      <c r="J404" s="30"/>
      <c r="K404" s="30"/>
      <c r="L404" s="30"/>
      <c r="M404" s="30"/>
      <c r="N404" s="30"/>
      <c r="O404" s="30"/>
      <c r="P404" s="30"/>
      <c r="Q404" s="30"/>
      <c r="R404" s="30"/>
    </row>
    <row r="405" spans="1:18" x14ac:dyDescent="0.25">
      <c r="A405" s="13"/>
      <c r="B405" s="13"/>
      <c r="C405" s="13"/>
      <c r="D405" s="13"/>
      <c r="E405" s="13"/>
      <c r="F405" s="13"/>
      <c r="G405" s="13"/>
      <c r="H405" s="13"/>
      <c r="I405" s="13"/>
      <c r="J405" s="30"/>
      <c r="K405" s="30"/>
      <c r="L405" s="30"/>
      <c r="M405" s="30"/>
      <c r="N405" s="30"/>
      <c r="O405" s="30"/>
      <c r="P405" s="30"/>
      <c r="Q405" s="30"/>
      <c r="R405" s="30"/>
    </row>
    <row r="406" spans="1:18" x14ac:dyDescent="0.25">
      <c r="A406" s="13"/>
      <c r="B406" s="13"/>
      <c r="C406" s="13"/>
      <c r="D406" s="13"/>
      <c r="E406" s="13"/>
      <c r="F406" s="13"/>
      <c r="G406" s="13"/>
      <c r="H406" s="13"/>
      <c r="I406" s="13"/>
      <c r="J406" s="30"/>
      <c r="K406" s="30"/>
      <c r="L406" s="30"/>
      <c r="M406" s="30"/>
      <c r="N406" s="30"/>
      <c r="O406" s="30"/>
      <c r="P406" s="30"/>
      <c r="Q406" s="30"/>
      <c r="R406" s="30"/>
    </row>
    <row r="407" spans="1:18" x14ac:dyDescent="0.25">
      <c r="A407" s="13"/>
      <c r="B407" s="13"/>
      <c r="C407" s="13"/>
      <c r="D407" s="13"/>
      <c r="E407" s="13"/>
      <c r="F407" s="13"/>
      <c r="G407" s="13"/>
      <c r="H407" s="13"/>
      <c r="I407" s="13"/>
      <c r="J407" s="30"/>
      <c r="K407" s="30"/>
      <c r="L407" s="30"/>
      <c r="M407" s="30"/>
      <c r="N407" s="30"/>
      <c r="O407" s="30"/>
      <c r="P407" s="30"/>
      <c r="Q407" s="30"/>
      <c r="R407" s="30"/>
    </row>
    <row r="408" spans="1:18" x14ac:dyDescent="0.25">
      <c r="A408" s="13"/>
      <c r="B408" s="13"/>
      <c r="C408" s="13"/>
      <c r="D408" s="13"/>
      <c r="E408" s="13"/>
      <c r="F408" s="13"/>
      <c r="G408" s="13"/>
      <c r="H408" s="13"/>
      <c r="I408" s="13"/>
      <c r="J408" s="30"/>
      <c r="K408" s="30"/>
      <c r="L408" s="30"/>
      <c r="M408" s="30"/>
      <c r="N408" s="30"/>
      <c r="O408" s="30"/>
      <c r="P408" s="30"/>
      <c r="Q408" s="30"/>
      <c r="R408" s="30"/>
    </row>
    <row r="409" spans="1:18" x14ac:dyDescent="0.25">
      <c r="A409" s="13"/>
      <c r="B409" s="13"/>
      <c r="C409" s="13"/>
      <c r="D409" s="13"/>
      <c r="E409" s="13"/>
      <c r="F409" s="13"/>
      <c r="G409" s="13"/>
      <c r="H409" s="13"/>
      <c r="I409" s="13"/>
      <c r="J409" s="30"/>
      <c r="K409" s="30"/>
      <c r="L409" s="30"/>
      <c r="M409" s="30"/>
      <c r="N409" s="30"/>
      <c r="O409" s="30"/>
      <c r="P409" s="30"/>
      <c r="Q409" s="30"/>
      <c r="R409" s="30"/>
    </row>
    <row r="410" spans="1:18" x14ac:dyDescent="0.25">
      <c r="A410" s="13"/>
      <c r="B410" s="13"/>
      <c r="C410" s="13"/>
      <c r="D410" s="13"/>
      <c r="E410" s="13"/>
      <c r="F410" s="13"/>
      <c r="G410" s="13"/>
      <c r="H410" s="13"/>
      <c r="I410" s="13"/>
      <c r="J410" s="30"/>
      <c r="K410" s="30"/>
      <c r="L410" s="30"/>
      <c r="M410" s="30"/>
      <c r="N410" s="30"/>
      <c r="O410" s="30"/>
      <c r="P410" s="30"/>
      <c r="Q410" s="30"/>
      <c r="R410" s="30"/>
    </row>
    <row r="411" spans="1:18" x14ac:dyDescent="0.25">
      <c r="A411" s="13"/>
      <c r="B411" s="13"/>
      <c r="C411" s="13"/>
      <c r="D411" s="13"/>
      <c r="E411" s="13"/>
      <c r="F411" s="13"/>
      <c r="G411" s="13"/>
      <c r="H411" s="13"/>
      <c r="I411" s="13"/>
      <c r="J411" s="30"/>
      <c r="K411" s="30"/>
      <c r="L411" s="30"/>
      <c r="M411" s="30"/>
      <c r="N411" s="30"/>
      <c r="O411" s="30"/>
      <c r="P411" s="30"/>
      <c r="Q411" s="30"/>
      <c r="R411" s="30"/>
    </row>
    <row r="412" spans="1:18" x14ac:dyDescent="0.25">
      <c r="A412" s="13"/>
      <c r="B412" s="13"/>
      <c r="C412" s="13"/>
      <c r="D412" s="13"/>
      <c r="E412" s="13"/>
      <c r="F412" s="13"/>
      <c r="G412" s="13"/>
      <c r="H412" s="13"/>
      <c r="I412" s="13"/>
      <c r="J412" s="30"/>
      <c r="K412" s="30"/>
      <c r="L412" s="30"/>
      <c r="M412" s="30"/>
      <c r="N412" s="30"/>
      <c r="O412" s="30"/>
      <c r="P412" s="30"/>
      <c r="Q412" s="30"/>
      <c r="R412" s="30"/>
    </row>
    <row r="413" spans="1:18" x14ac:dyDescent="0.25">
      <c r="A413" s="13"/>
      <c r="B413" s="13"/>
      <c r="C413" s="13"/>
      <c r="D413" s="13"/>
      <c r="E413" s="13"/>
      <c r="F413" s="13"/>
      <c r="G413" s="13"/>
      <c r="H413" s="13"/>
      <c r="I413" s="13"/>
      <c r="J413" s="30"/>
      <c r="K413" s="30"/>
      <c r="L413" s="30"/>
      <c r="M413" s="30"/>
      <c r="N413" s="30"/>
      <c r="O413" s="30"/>
      <c r="P413" s="30"/>
      <c r="Q413" s="30"/>
      <c r="R413" s="30"/>
    </row>
    <row r="414" spans="1:18" x14ac:dyDescent="0.25">
      <c r="A414" s="13"/>
      <c r="B414" s="13"/>
      <c r="C414" s="13"/>
      <c r="D414" s="13"/>
      <c r="E414" s="13"/>
      <c r="F414" s="13"/>
      <c r="G414" s="13"/>
      <c r="H414" s="13"/>
      <c r="I414" s="13"/>
      <c r="J414" s="30"/>
      <c r="K414" s="30"/>
      <c r="L414" s="30"/>
      <c r="M414" s="30"/>
      <c r="N414" s="30"/>
      <c r="O414" s="30"/>
      <c r="P414" s="30"/>
      <c r="Q414" s="30"/>
      <c r="R414" s="30"/>
    </row>
    <row r="415" spans="1:18" x14ac:dyDescent="0.25">
      <c r="A415" s="13"/>
      <c r="B415" s="13"/>
      <c r="C415" s="13"/>
      <c r="D415" s="13"/>
      <c r="E415" s="13"/>
      <c r="F415" s="13"/>
      <c r="G415" s="13"/>
      <c r="H415" s="13"/>
      <c r="I415" s="13"/>
      <c r="J415" s="30"/>
      <c r="K415" s="30"/>
      <c r="L415" s="30"/>
      <c r="M415" s="30"/>
      <c r="N415" s="30"/>
      <c r="O415" s="30"/>
      <c r="P415" s="30"/>
      <c r="Q415" s="30"/>
      <c r="R415" s="30"/>
    </row>
    <row r="416" spans="1:18" x14ac:dyDescent="0.25">
      <c r="A416" s="13"/>
      <c r="B416" s="13"/>
      <c r="C416" s="13"/>
      <c r="D416" s="13"/>
      <c r="E416" s="13"/>
      <c r="F416" s="13"/>
      <c r="G416" s="13"/>
      <c r="H416" s="13"/>
      <c r="I416" s="13"/>
      <c r="J416" s="30"/>
      <c r="K416" s="30"/>
      <c r="L416" s="30"/>
      <c r="M416" s="30"/>
      <c r="N416" s="30"/>
      <c r="O416" s="30"/>
      <c r="P416" s="30"/>
      <c r="Q416" s="30"/>
      <c r="R416" s="30"/>
    </row>
    <row r="417" spans="1:18" x14ac:dyDescent="0.25">
      <c r="A417" s="13"/>
      <c r="B417" s="13"/>
      <c r="C417" s="13"/>
      <c r="D417" s="13"/>
      <c r="E417" s="13"/>
      <c r="F417" s="13"/>
      <c r="G417" s="13"/>
      <c r="H417" s="13"/>
      <c r="I417" s="13"/>
      <c r="J417" s="30"/>
      <c r="K417" s="30"/>
      <c r="L417" s="30"/>
      <c r="M417" s="30"/>
      <c r="N417" s="30"/>
      <c r="O417" s="30"/>
      <c r="P417" s="30"/>
      <c r="Q417" s="30"/>
      <c r="R417" s="30"/>
    </row>
    <row r="418" spans="1:18" x14ac:dyDescent="0.25">
      <c r="A418" s="13"/>
      <c r="B418" s="13"/>
      <c r="C418" s="13"/>
      <c r="D418" s="13"/>
      <c r="E418" s="13"/>
      <c r="F418" s="13"/>
      <c r="G418" s="13"/>
      <c r="H418" s="13"/>
      <c r="I418" s="13"/>
      <c r="J418" s="30"/>
      <c r="K418" s="30"/>
      <c r="L418" s="30"/>
      <c r="M418" s="30"/>
      <c r="N418" s="30"/>
      <c r="O418" s="30"/>
      <c r="P418" s="30"/>
      <c r="Q418" s="30"/>
      <c r="R418" s="30"/>
    </row>
    <row r="419" spans="1:18" x14ac:dyDescent="0.25">
      <c r="A419" s="13"/>
      <c r="B419" s="13"/>
      <c r="C419" s="13"/>
      <c r="D419" s="13"/>
      <c r="E419" s="13"/>
      <c r="F419" s="13"/>
      <c r="G419" s="13"/>
      <c r="H419" s="13"/>
      <c r="I419" s="13"/>
      <c r="J419" s="30"/>
      <c r="K419" s="30"/>
      <c r="L419" s="30"/>
      <c r="M419" s="30"/>
      <c r="N419" s="30"/>
      <c r="O419" s="30"/>
      <c r="P419" s="30"/>
      <c r="Q419" s="30"/>
      <c r="R419" s="30"/>
    </row>
    <row r="420" spans="1:18" x14ac:dyDescent="0.25">
      <c r="A420" s="13"/>
      <c r="B420" s="13"/>
      <c r="C420" s="13"/>
      <c r="D420" s="13"/>
      <c r="E420" s="13"/>
      <c r="F420" s="13"/>
      <c r="G420" s="13"/>
      <c r="H420" s="13"/>
      <c r="I420" s="13"/>
      <c r="J420" s="30"/>
      <c r="K420" s="30"/>
      <c r="L420" s="30"/>
      <c r="M420" s="30"/>
      <c r="N420" s="30"/>
      <c r="O420" s="30"/>
      <c r="P420" s="30"/>
      <c r="Q420" s="30"/>
      <c r="R420" s="30"/>
    </row>
    <row r="421" spans="1:18" x14ac:dyDescent="0.25">
      <c r="A421" s="13"/>
      <c r="B421" s="13"/>
      <c r="C421" s="13"/>
      <c r="D421" s="13"/>
      <c r="E421" s="13"/>
      <c r="F421" s="13"/>
      <c r="G421" s="13"/>
      <c r="H421" s="13"/>
      <c r="I421" s="13"/>
      <c r="J421" s="30"/>
      <c r="K421" s="30"/>
      <c r="L421" s="30"/>
      <c r="M421" s="30"/>
      <c r="N421" s="30"/>
      <c r="O421" s="30"/>
      <c r="P421" s="30"/>
      <c r="Q421" s="30"/>
      <c r="R421" s="30"/>
    </row>
    <row r="422" spans="1:18" x14ac:dyDescent="0.25">
      <c r="A422" s="13"/>
      <c r="B422" s="13"/>
      <c r="C422" s="13"/>
      <c r="D422" s="13"/>
      <c r="E422" s="13"/>
      <c r="F422" s="13"/>
      <c r="G422" s="13"/>
      <c r="H422" s="13"/>
      <c r="I422" s="13"/>
      <c r="J422" s="30"/>
      <c r="K422" s="30"/>
      <c r="L422" s="30"/>
      <c r="M422" s="30"/>
      <c r="N422" s="30"/>
      <c r="O422" s="30"/>
      <c r="P422" s="30"/>
      <c r="Q422" s="30"/>
      <c r="R422" s="30"/>
    </row>
    <row r="423" spans="1:18" x14ac:dyDescent="0.25">
      <c r="A423" s="13"/>
      <c r="B423" s="13"/>
      <c r="C423" s="13"/>
      <c r="D423" s="13"/>
      <c r="E423" s="13"/>
      <c r="F423" s="13"/>
      <c r="G423" s="13"/>
      <c r="H423" s="13"/>
      <c r="I423" s="13"/>
      <c r="J423" s="30"/>
      <c r="K423" s="30"/>
      <c r="L423" s="30"/>
      <c r="M423" s="30"/>
      <c r="N423" s="30"/>
      <c r="O423" s="30"/>
      <c r="P423" s="30"/>
      <c r="Q423" s="30"/>
      <c r="R423" s="30"/>
    </row>
    <row r="424" spans="1:18" x14ac:dyDescent="0.25">
      <c r="A424" s="13"/>
      <c r="B424" s="13"/>
      <c r="C424" s="13"/>
      <c r="D424" s="13"/>
      <c r="E424" s="13"/>
      <c r="F424" s="13"/>
      <c r="G424" s="13"/>
      <c r="H424" s="13"/>
      <c r="I424" s="13"/>
      <c r="J424" s="30"/>
      <c r="K424" s="30"/>
      <c r="L424" s="30"/>
      <c r="M424" s="30"/>
      <c r="N424" s="30"/>
      <c r="O424" s="30"/>
      <c r="P424" s="30"/>
      <c r="Q424" s="30"/>
      <c r="R424" s="30"/>
    </row>
    <row r="425" spans="1:18" x14ac:dyDescent="0.25">
      <c r="A425" s="13"/>
      <c r="B425" s="13"/>
      <c r="C425" s="13"/>
      <c r="D425" s="13"/>
      <c r="E425" s="13"/>
      <c r="F425" s="13"/>
      <c r="G425" s="13"/>
      <c r="H425" s="13"/>
      <c r="I425" s="13"/>
      <c r="J425" s="30"/>
      <c r="K425" s="30"/>
      <c r="L425" s="30"/>
      <c r="M425" s="30"/>
      <c r="N425" s="30"/>
      <c r="O425" s="30"/>
      <c r="P425" s="30"/>
      <c r="Q425" s="30"/>
      <c r="R425" s="30"/>
    </row>
    <row r="426" spans="1:18" x14ac:dyDescent="0.25">
      <c r="A426" s="13"/>
      <c r="B426" s="13"/>
      <c r="C426" s="13"/>
      <c r="D426" s="13"/>
      <c r="E426" s="13"/>
      <c r="F426" s="13"/>
      <c r="G426" s="13"/>
      <c r="H426" s="13"/>
      <c r="I426" s="13"/>
      <c r="J426" s="30"/>
      <c r="K426" s="30"/>
      <c r="L426" s="30"/>
      <c r="M426" s="30"/>
      <c r="N426" s="30"/>
      <c r="O426" s="30"/>
      <c r="P426" s="30"/>
      <c r="Q426" s="30"/>
      <c r="R426" s="30"/>
    </row>
    <row r="427" spans="1:18" x14ac:dyDescent="0.25">
      <c r="A427" s="13"/>
      <c r="B427" s="13"/>
      <c r="C427" s="13"/>
      <c r="D427" s="13"/>
      <c r="E427" s="13"/>
      <c r="F427" s="13"/>
      <c r="G427" s="13"/>
      <c r="H427" s="13"/>
      <c r="I427" s="13"/>
      <c r="J427" s="30"/>
      <c r="K427" s="30"/>
      <c r="L427" s="30"/>
      <c r="M427" s="30"/>
      <c r="N427" s="30"/>
      <c r="O427" s="30"/>
      <c r="P427" s="30"/>
      <c r="Q427" s="30"/>
      <c r="R427" s="30"/>
    </row>
    <row r="428" spans="1:18" x14ac:dyDescent="0.25">
      <c r="A428" s="13"/>
      <c r="B428" s="13"/>
      <c r="C428" s="13"/>
      <c r="D428" s="13"/>
      <c r="E428" s="13"/>
      <c r="F428" s="13"/>
      <c r="G428" s="13"/>
      <c r="H428" s="13"/>
      <c r="I428" s="13"/>
      <c r="J428" s="30"/>
      <c r="K428" s="30"/>
      <c r="L428" s="30"/>
      <c r="M428" s="30"/>
      <c r="N428" s="30"/>
      <c r="O428" s="30"/>
      <c r="P428" s="30"/>
      <c r="Q428" s="30"/>
      <c r="R428" s="30"/>
    </row>
    <row r="429" spans="1:18" x14ac:dyDescent="0.25">
      <c r="A429" s="13"/>
      <c r="B429" s="13"/>
      <c r="C429" s="13"/>
      <c r="D429" s="13"/>
      <c r="E429" s="13"/>
      <c r="F429" s="13"/>
      <c r="G429" s="13"/>
      <c r="H429" s="13"/>
      <c r="I429" s="13"/>
      <c r="J429" s="30"/>
      <c r="K429" s="30"/>
      <c r="L429" s="30"/>
      <c r="M429" s="30"/>
      <c r="N429" s="30"/>
      <c r="O429" s="30"/>
      <c r="P429" s="30"/>
      <c r="Q429" s="30"/>
      <c r="R429" s="30"/>
    </row>
    <row r="430" spans="1:18" x14ac:dyDescent="0.25">
      <c r="A430" s="13"/>
      <c r="B430" s="13"/>
      <c r="C430" s="13"/>
      <c r="D430" s="13"/>
      <c r="E430" s="13"/>
      <c r="F430" s="13"/>
      <c r="G430" s="13"/>
      <c r="H430" s="13"/>
      <c r="I430" s="13"/>
      <c r="J430" s="30"/>
      <c r="K430" s="30"/>
      <c r="L430" s="30"/>
      <c r="M430" s="30"/>
      <c r="N430" s="30"/>
      <c r="O430" s="30"/>
      <c r="P430" s="30"/>
      <c r="Q430" s="30"/>
      <c r="R430" s="30"/>
    </row>
    <row r="431" spans="1:18" x14ac:dyDescent="0.25">
      <c r="A431" s="13"/>
      <c r="B431" s="13"/>
      <c r="C431" s="13"/>
      <c r="D431" s="13"/>
      <c r="E431" s="13"/>
      <c r="F431" s="13"/>
      <c r="G431" s="13"/>
      <c r="H431" s="13"/>
      <c r="I431" s="13"/>
      <c r="J431" s="30"/>
      <c r="K431" s="30"/>
      <c r="L431" s="30"/>
      <c r="M431" s="30"/>
      <c r="N431" s="30"/>
      <c r="O431" s="30"/>
      <c r="P431" s="30"/>
      <c r="Q431" s="30"/>
      <c r="R431" s="30"/>
    </row>
    <row r="432" spans="1:18" x14ac:dyDescent="0.25">
      <c r="A432" s="13"/>
      <c r="B432" s="13"/>
      <c r="C432" s="13"/>
      <c r="D432" s="13"/>
      <c r="E432" s="13"/>
      <c r="F432" s="13"/>
      <c r="G432" s="13"/>
      <c r="H432" s="13"/>
      <c r="I432" s="13"/>
      <c r="J432" s="30"/>
      <c r="K432" s="30"/>
      <c r="L432" s="30"/>
      <c r="M432" s="30"/>
      <c r="N432" s="30"/>
      <c r="O432" s="30"/>
      <c r="P432" s="30"/>
      <c r="Q432" s="30"/>
      <c r="R432" s="30"/>
    </row>
    <row r="433" spans="1:18" x14ac:dyDescent="0.25">
      <c r="A433" s="13"/>
      <c r="B433" s="13"/>
      <c r="C433" s="13"/>
      <c r="D433" s="13"/>
      <c r="E433" s="13"/>
      <c r="F433" s="13"/>
      <c r="G433" s="13"/>
      <c r="H433" s="13"/>
      <c r="I433" s="13"/>
      <c r="J433" s="30"/>
      <c r="K433" s="30"/>
      <c r="L433" s="30"/>
      <c r="M433" s="30"/>
      <c r="N433" s="30"/>
      <c r="O433" s="30"/>
      <c r="P433" s="30"/>
      <c r="Q433" s="30"/>
      <c r="R433" s="30"/>
    </row>
    <row r="434" spans="1:18" x14ac:dyDescent="0.25">
      <c r="A434" s="13"/>
      <c r="B434" s="13"/>
      <c r="C434" s="13"/>
      <c r="D434" s="13"/>
      <c r="E434" s="13"/>
      <c r="F434" s="13"/>
      <c r="G434" s="13"/>
      <c r="H434" s="13"/>
      <c r="I434" s="13"/>
      <c r="J434" s="30"/>
      <c r="K434" s="30"/>
      <c r="L434" s="30"/>
      <c r="M434" s="30"/>
      <c r="N434" s="30"/>
      <c r="O434" s="30"/>
      <c r="P434" s="30"/>
      <c r="Q434" s="30"/>
      <c r="R434" s="30"/>
    </row>
    <row r="435" spans="1:18" x14ac:dyDescent="0.25">
      <c r="A435" s="13"/>
      <c r="B435" s="13"/>
      <c r="C435" s="13"/>
      <c r="D435" s="13"/>
      <c r="E435" s="13"/>
      <c r="F435" s="13"/>
      <c r="G435" s="13"/>
      <c r="H435" s="13"/>
      <c r="I435" s="13"/>
      <c r="J435" s="30"/>
      <c r="K435" s="30"/>
      <c r="L435" s="30"/>
      <c r="M435" s="30"/>
      <c r="N435" s="30"/>
      <c r="O435" s="30"/>
      <c r="P435" s="30"/>
      <c r="Q435" s="30"/>
      <c r="R435" s="30"/>
    </row>
    <row r="436" spans="1:18" x14ac:dyDescent="0.25">
      <c r="A436" s="13"/>
      <c r="B436" s="13"/>
      <c r="C436" s="13"/>
      <c r="D436" s="13"/>
      <c r="E436" s="13"/>
      <c r="F436" s="13"/>
      <c r="G436" s="13"/>
      <c r="H436" s="13"/>
      <c r="I436" s="13"/>
      <c r="J436" s="30"/>
      <c r="K436" s="30"/>
      <c r="L436" s="30"/>
      <c r="M436" s="30"/>
      <c r="N436" s="30"/>
      <c r="O436" s="30"/>
      <c r="P436" s="30"/>
      <c r="Q436" s="30"/>
      <c r="R436" s="30"/>
    </row>
    <row r="437" spans="1:18" x14ac:dyDescent="0.25">
      <c r="A437" s="13"/>
      <c r="B437" s="13"/>
      <c r="C437" s="13"/>
      <c r="D437" s="13"/>
      <c r="E437" s="13"/>
      <c r="F437" s="13"/>
      <c r="G437" s="13"/>
      <c r="H437" s="13"/>
      <c r="I437" s="13"/>
      <c r="J437" s="30"/>
      <c r="K437" s="30"/>
      <c r="L437" s="30"/>
      <c r="M437" s="30"/>
      <c r="N437" s="30"/>
      <c r="O437" s="30"/>
      <c r="P437" s="30"/>
      <c r="Q437" s="30"/>
      <c r="R437" s="30"/>
    </row>
    <row r="438" spans="1:18" x14ac:dyDescent="0.25">
      <c r="A438" s="13"/>
      <c r="B438" s="13"/>
      <c r="C438" s="13"/>
      <c r="D438" s="13"/>
      <c r="E438" s="13"/>
      <c r="F438" s="13"/>
      <c r="G438" s="13"/>
      <c r="H438" s="13"/>
      <c r="I438" s="13"/>
      <c r="J438" s="30"/>
      <c r="K438" s="30"/>
      <c r="L438" s="30"/>
      <c r="M438" s="30"/>
      <c r="N438" s="30"/>
      <c r="O438" s="30"/>
      <c r="P438" s="30"/>
      <c r="Q438" s="30"/>
      <c r="R438" s="30"/>
    </row>
    <row r="439" spans="1:18" x14ac:dyDescent="0.25">
      <c r="A439" s="13"/>
      <c r="B439" s="13"/>
      <c r="C439" s="13"/>
      <c r="D439" s="13"/>
      <c r="E439" s="13"/>
      <c r="F439" s="13"/>
      <c r="G439" s="13"/>
      <c r="H439" s="13"/>
      <c r="I439" s="13"/>
      <c r="J439" s="30"/>
      <c r="K439" s="30"/>
      <c r="L439" s="30"/>
      <c r="M439" s="30"/>
      <c r="N439" s="30"/>
      <c r="O439" s="30"/>
      <c r="P439" s="30"/>
      <c r="Q439" s="30"/>
      <c r="R439" s="30"/>
    </row>
    <row r="440" spans="1:18" x14ac:dyDescent="0.25">
      <c r="A440" s="13"/>
      <c r="B440" s="13"/>
      <c r="C440" s="13"/>
      <c r="D440" s="13"/>
      <c r="E440" s="13"/>
      <c r="F440" s="13"/>
      <c r="G440" s="13"/>
      <c r="H440" s="13"/>
      <c r="I440" s="13"/>
      <c r="J440" s="30"/>
      <c r="K440" s="30"/>
      <c r="L440" s="30"/>
      <c r="M440" s="30"/>
      <c r="N440" s="30"/>
      <c r="O440" s="30"/>
      <c r="P440" s="30"/>
      <c r="Q440" s="30"/>
      <c r="R440" s="30"/>
    </row>
    <row r="441" spans="1:18" x14ac:dyDescent="0.25">
      <c r="A441" s="13"/>
      <c r="B441" s="13"/>
      <c r="C441" s="13"/>
      <c r="D441" s="13"/>
      <c r="E441" s="13"/>
      <c r="F441" s="13"/>
      <c r="G441" s="13"/>
      <c r="H441" s="13"/>
      <c r="I441" s="13"/>
      <c r="J441" s="30"/>
      <c r="K441" s="30"/>
      <c r="L441" s="30"/>
      <c r="M441" s="30"/>
      <c r="N441" s="30"/>
      <c r="O441" s="30"/>
      <c r="P441" s="30"/>
      <c r="Q441" s="30"/>
      <c r="R441" s="30"/>
    </row>
    <row r="442" spans="1:18" x14ac:dyDescent="0.25">
      <c r="A442" s="13"/>
      <c r="B442" s="13"/>
      <c r="C442" s="13"/>
      <c r="D442" s="13"/>
      <c r="E442" s="13"/>
      <c r="F442" s="13"/>
      <c r="G442" s="13"/>
      <c r="H442" s="13"/>
      <c r="I442" s="13"/>
      <c r="J442" s="30"/>
      <c r="K442" s="30"/>
      <c r="L442" s="30"/>
      <c r="M442" s="30"/>
      <c r="N442" s="30"/>
      <c r="O442" s="30"/>
      <c r="P442" s="30"/>
      <c r="Q442" s="30"/>
      <c r="R442" s="30"/>
    </row>
    <row r="443" spans="1:18" x14ac:dyDescent="0.25">
      <c r="A443" s="13"/>
      <c r="B443" s="13"/>
      <c r="C443" s="13"/>
      <c r="D443" s="13"/>
      <c r="E443" s="13"/>
      <c r="F443" s="13"/>
      <c r="G443" s="13"/>
      <c r="H443" s="13"/>
      <c r="I443" s="13"/>
      <c r="J443" s="30"/>
      <c r="K443" s="30"/>
      <c r="L443" s="30"/>
      <c r="M443" s="30"/>
      <c r="N443" s="30"/>
      <c r="O443" s="30"/>
      <c r="P443" s="30"/>
      <c r="Q443" s="30"/>
      <c r="R443" s="30"/>
    </row>
    <row r="444" spans="1:18" x14ac:dyDescent="0.25">
      <c r="A444" s="13"/>
      <c r="B444" s="13"/>
      <c r="C444" s="13"/>
      <c r="D444" s="13"/>
      <c r="E444" s="13"/>
      <c r="F444" s="13"/>
      <c r="G444" s="13"/>
      <c r="H444" s="13"/>
      <c r="I444" s="13"/>
      <c r="J444" s="30"/>
      <c r="K444" s="30"/>
      <c r="L444" s="30"/>
      <c r="M444" s="30"/>
      <c r="N444" s="30"/>
      <c r="O444" s="30"/>
      <c r="P444" s="30"/>
      <c r="Q444" s="30"/>
      <c r="R444" s="30"/>
    </row>
    <row r="445" spans="1:18" x14ac:dyDescent="0.25">
      <c r="A445" s="13"/>
      <c r="B445" s="13"/>
      <c r="C445" s="13"/>
      <c r="D445" s="13"/>
      <c r="E445" s="13"/>
      <c r="F445" s="13"/>
      <c r="G445" s="13"/>
      <c r="H445" s="13"/>
      <c r="I445" s="13"/>
      <c r="J445" s="30"/>
      <c r="K445" s="30"/>
      <c r="L445" s="30"/>
      <c r="M445" s="30"/>
      <c r="N445" s="30"/>
      <c r="O445" s="30"/>
      <c r="P445" s="30"/>
      <c r="Q445" s="30"/>
      <c r="R445" s="30"/>
    </row>
    <row r="446" spans="1:18" x14ac:dyDescent="0.25">
      <c r="A446" s="13"/>
      <c r="B446" s="13"/>
      <c r="C446" s="13"/>
      <c r="D446" s="13"/>
      <c r="E446" s="13"/>
      <c r="F446" s="13"/>
      <c r="G446" s="13"/>
      <c r="H446" s="13"/>
      <c r="I446" s="13"/>
      <c r="J446" s="30"/>
      <c r="K446" s="30"/>
      <c r="L446" s="30"/>
      <c r="M446" s="30"/>
      <c r="N446" s="30"/>
      <c r="O446" s="30"/>
      <c r="P446" s="30"/>
      <c r="Q446" s="30"/>
      <c r="R446" s="30"/>
    </row>
    <row r="447" spans="1:18" x14ac:dyDescent="0.25">
      <c r="A447" s="13"/>
      <c r="B447" s="13"/>
      <c r="C447" s="13"/>
      <c r="D447" s="13"/>
      <c r="E447" s="13"/>
      <c r="F447" s="13"/>
      <c r="G447" s="13"/>
      <c r="H447" s="13"/>
      <c r="I447" s="13"/>
      <c r="J447" s="30"/>
      <c r="K447" s="30"/>
      <c r="L447" s="30"/>
      <c r="M447" s="30"/>
      <c r="N447" s="30"/>
      <c r="O447" s="30"/>
      <c r="P447" s="30"/>
      <c r="Q447" s="30"/>
      <c r="R447" s="30"/>
    </row>
    <row r="448" spans="1:18" x14ac:dyDescent="0.25">
      <c r="A448" s="13"/>
      <c r="B448" s="13"/>
      <c r="C448" s="13"/>
      <c r="D448" s="13"/>
      <c r="E448" s="13"/>
      <c r="F448" s="13"/>
      <c r="G448" s="13"/>
      <c r="H448" s="13"/>
      <c r="I448" s="13"/>
      <c r="J448" s="30"/>
      <c r="K448" s="30"/>
      <c r="L448" s="30"/>
      <c r="M448" s="30"/>
      <c r="N448" s="30"/>
      <c r="O448" s="30"/>
      <c r="P448" s="30"/>
      <c r="Q448" s="30"/>
      <c r="R448" s="30"/>
    </row>
    <row r="449" spans="1:18" x14ac:dyDescent="0.25">
      <c r="A449" s="13"/>
      <c r="B449" s="13"/>
      <c r="C449" s="13"/>
      <c r="D449" s="13"/>
      <c r="E449" s="13"/>
      <c r="F449" s="13"/>
      <c r="G449" s="13"/>
      <c r="H449" s="13"/>
      <c r="I449" s="13"/>
      <c r="J449" s="30"/>
      <c r="K449" s="30"/>
      <c r="L449" s="30"/>
      <c r="M449" s="30"/>
      <c r="N449" s="30"/>
      <c r="O449" s="30"/>
      <c r="P449" s="30"/>
      <c r="Q449" s="30"/>
      <c r="R449" s="30"/>
    </row>
    <row r="450" spans="1:18" x14ac:dyDescent="0.25">
      <c r="A450" s="13"/>
      <c r="B450" s="13"/>
      <c r="C450" s="13"/>
      <c r="D450" s="13"/>
      <c r="E450" s="13"/>
      <c r="F450" s="13"/>
      <c r="G450" s="13"/>
      <c r="H450" s="13"/>
      <c r="I450" s="13"/>
      <c r="J450" s="30"/>
      <c r="K450" s="30"/>
      <c r="L450" s="30"/>
      <c r="M450" s="30"/>
      <c r="N450" s="30"/>
      <c r="O450" s="30"/>
      <c r="P450" s="30"/>
      <c r="Q450" s="30"/>
      <c r="R450" s="30"/>
    </row>
    <row r="451" spans="1:18" x14ac:dyDescent="0.25">
      <c r="A451" s="13"/>
      <c r="B451" s="13"/>
      <c r="C451" s="13"/>
      <c r="D451" s="13"/>
      <c r="E451" s="13"/>
      <c r="F451" s="13"/>
      <c r="G451" s="13"/>
      <c r="H451" s="13"/>
      <c r="I451" s="13"/>
      <c r="J451" s="30"/>
      <c r="K451" s="30"/>
      <c r="L451" s="30"/>
      <c r="M451" s="30"/>
      <c r="N451" s="30"/>
      <c r="O451" s="30"/>
      <c r="P451" s="30"/>
      <c r="Q451" s="30"/>
      <c r="R451" s="30"/>
    </row>
    <row r="452" spans="1:18" x14ac:dyDescent="0.25">
      <c r="A452" s="13"/>
      <c r="B452" s="13"/>
      <c r="C452" s="13"/>
      <c r="D452" s="13"/>
      <c r="E452" s="13"/>
      <c r="F452" s="13"/>
      <c r="G452" s="13"/>
      <c r="H452" s="13"/>
      <c r="I452" s="13"/>
      <c r="J452" s="30"/>
      <c r="K452" s="30"/>
      <c r="L452" s="30"/>
      <c r="M452" s="30"/>
      <c r="N452" s="30"/>
      <c r="O452" s="30"/>
      <c r="P452" s="30"/>
      <c r="Q452" s="30"/>
      <c r="R452" s="30"/>
    </row>
    <row r="453" spans="1:18" x14ac:dyDescent="0.25">
      <c r="A453" s="13"/>
      <c r="B453" s="13"/>
      <c r="C453" s="13"/>
      <c r="D453" s="13"/>
      <c r="E453" s="13"/>
      <c r="F453" s="13"/>
      <c r="G453" s="13"/>
      <c r="H453" s="13"/>
      <c r="I453" s="13"/>
      <c r="J453" s="30"/>
      <c r="K453" s="30"/>
      <c r="L453" s="30"/>
      <c r="M453" s="30"/>
      <c r="N453" s="30"/>
      <c r="O453" s="30"/>
      <c r="P453" s="30"/>
      <c r="Q453" s="30"/>
      <c r="R453" s="30"/>
    </row>
    <row r="454" spans="1:18" x14ac:dyDescent="0.25">
      <c r="A454" s="13"/>
      <c r="B454" s="13"/>
      <c r="C454" s="13"/>
      <c r="D454" s="13"/>
      <c r="E454" s="13"/>
      <c r="F454" s="13"/>
      <c r="G454" s="13"/>
      <c r="H454" s="13"/>
      <c r="I454" s="13"/>
      <c r="J454" s="30"/>
      <c r="K454" s="30"/>
      <c r="L454" s="30"/>
      <c r="M454" s="30"/>
      <c r="N454" s="30"/>
      <c r="O454" s="30"/>
      <c r="P454" s="30"/>
      <c r="Q454" s="30"/>
      <c r="R454" s="30"/>
    </row>
    <row r="455" spans="1:18" x14ac:dyDescent="0.25">
      <c r="A455" s="13"/>
      <c r="B455" s="13"/>
      <c r="C455" s="13"/>
      <c r="D455" s="13"/>
      <c r="E455" s="13"/>
      <c r="F455" s="13"/>
      <c r="G455" s="13"/>
      <c r="H455" s="13"/>
      <c r="I455" s="13"/>
      <c r="J455" s="30"/>
      <c r="K455" s="30"/>
      <c r="L455" s="30"/>
      <c r="M455" s="30"/>
      <c r="N455" s="30"/>
      <c r="O455" s="30"/>
      <c r="P455" s="30"/>
      <c r="Q455" s="30"/>
      <c r="R455" s="30"/>
    </row>
    <row r="456" spans="1:18" x14ac:dyDescent="0.25">
      <c r="A456" s="13"/>
      <c r="B456" s="13"/>
      <c r="C456" s="13"/>
      <c r="D456" s="13"/>
      <c r="E456" s="13"/>
      <c r="F456" s="13"/>
      <c r="G456" s="13"/>
      <c r="H456" s="13"/>
      <c r="I456" s="13"/>
      <c r="J456" s="30"/>
      <c r="K456" s="30"/>
      <c r="L456" s="30"/>
      <c r="M456" s="30"/>
      <c r="N456" s="30"/>
      <c r="O456" s="30"/>
      <c r="P456" s="30"/>
      <c r="Q456" s="30"/>
      <c r="R456" s="30"/>
    </row>
    <row r="457" spans="1:18" x14ac:dyDescent="0.25">
      <c r="A457" s="13"/>
      <c r="B457" s="13"/>
      <c r="C457" s="13"/>
      <c r="D457" s="13"/>
      <c r="E457" s="13"/>
      <c r="F457" s="13"/>
      <c r="G457" s="13"/>
      <c r="H457" s="13"/>
      <c r="I457" s="13"/>
      <c r="J457" s="30"/>
      <c r="K457" s="30"/>
      <c r="L457" s="30"/>
      <c r="M457" s="30"/>
      <c r="N457" s="30"/>
      <c r="O457" s="30"/>
      <c r="P457" s="30"/>
      <c r="Q457" s="30"/>
      <c r="R457" s="30"/>
    </row>
    <row r="458" spans="1:18" x14ac:dyDescent="0.25">
      <c r="A458" s="13"/>
      <c r="B458" s="13"/>
      <c r="C458" s="13"/>
      <c r="D458" s="13"/>
      <c r="E458" s="13"/>
      <c r="F458" s="13"/>
      <c r="G458" s="13"/>
      <c r="H458" s="13"/>
      <c r="I458" s="13"/>
      <c r="J458" s="30"/>
      <c r="K458" s="30"/>
      <c r="L458" s="30"/>
      <c r="M458" s="30"/>
      <c r="N458" s="30"/>
      <c r="O458" s="30"/>
      <c r="P458" s="30"/>
      <c r="Q458" s="30"/>
      <c r="R458" s="30"/>
    </row>
    <row r="459" spans="1:18" x14ac:dyDescent="0.25">
      <c r="A459" s="13"/>
      <c r="B459" s="13"/>
      <c r="C459" s="13"/>
      <c r="D459" s="13"/>
      <c r="E459" s="13"/>
      <c r="F459" s="13"/>
      <c r="G459" s="13"/>
      <c r="H459" s="13"/>
      <c r="I459" s="13"/>
      <c r="J459" s="30"/>
      <c r="K459" s="30"/>
      <c r="L459" s="30"/>
      <c r="M459" s="30"/>
      <c r="N459" s="30"/>
      <c r="O459" s="30"/>
      <c r="P459" s="30"/>
      <c r="Q459" s="30"/>
      <c r="R459" s="30"/>
    </row>
    <row r="460" spans="1:18" x14ac:dyDescent="0.25">
      <c r="A460" s="13"/>
      <c r="B460" s="13"/>
      <c r="C460" s="13"/>
      <c r="D460" s="13"/>
      <c r="E460" s="13"/>
      <c r="F460" s="13"/>
      <c r="G460" s="13"/>
      <c r="H460" s="13"/>
      <c r="I460" s="13"/>
      <c r="J460" s="30"/>
      <c r="K460" s="30"/>
      <c r="L460" s="30"/>
      <c r="M460" s="30"/>
      <c r="N460" s="30"/>
      <c r="O460" s="30"/>
      <c r="P460" s="30"/>
      <c r="Q460" s="30"/>
      <c r="R460" s="30"/>
    </row>
    <row r="461" spans="1:18" x14ac:dyDescent="0.25">
      <c r="A461" s="13"/>
      <c r="B461" s="13"/>
      <c r="C461" s="13"/>
      <c r="D461" s="13"/>
      <c r="E461" s="13"/>
      <c r="F461" s="13"/>
      <c r="G461" s="13"/>
      <c r="H461" s="13"/>
      <c r="I461" s="13"/>
      <c r="J461" s="30"/>
      <c r="K461" s="30"/>
      <c r="L461" s="30"/>
      <c r="M461" s="30"/>
      <c r="N461" s="30"/>
      <c r="O461" s="30"/>
      <c r="P461" s="30"/>
      <c r="Q461" s="30"/>
      <c r="R461" s="30"/>
    </row>
    <row r="462" spans="1:18" x14ac:dyDescent="0.25">
      <c r="A462" s="13"/>
      <c r="B462" s="13"/>
      <c r="C462" s="13"/>
      <c r="D462" s="13"/>
      <c r="E462" s="13"/>
      <c r="F462" s="13"/>
      <c r="G462" s="13"/>
      <c r="H462" s="13"/>
      <c r="I462" s="13"/>
      <c r="J462" s="30"/>
      <c r="K462" s="30"/>
      <c r="L462" s="30"/>
      <c r="M462" s="30"/>
      <c r="N462" s="30"/>
      <c r="O462" s="30"/>
      <c r="P462" s="30"/>
      <c r="Q462" s="30"/>
      <c r="R462" s="30"/>
    </row>
    <row r="463" spans="1:18" x14ac:dyDescent="0.25">
      <c r="A463" s="13"/>
      <c r="B463" s="13"/>
      <c r="C463" s="13"/>
      <c r="D463" s="13"/>
      <c r="E463" s="13"/>
      <c r="F463" s="13"/>
      <c r="G463" s="13"/>
      <c r="H463" s="13"/>
      <c r="I463" s="13"/>
      <c r="J463" s="30"/>
      <c r="K463" s="30"/>
      <c r="L463" s="30"/>
      <c r="M463" s="30"/>
      <c r="N463" s="30"/>
      <c r="O463" s="30"/>
      <c r="P463" s="30"/>
      <c r="Q463" s="30"/>
      <c r="R463" s="30"/>
    </row>
    <row r="464" spans="1:18" x14ac:dyDescent="0.25">
      <c r="A464" s="13"/>
      <c r="B464" s="13"/>
      <c r="C464" s="13"/>
      <c r="D464" s="13"/>
      <c r="E464" s="13"/>
      <c r="F464" s="13"/>
      <c r="G464" s="13"/>
      <c r="H464" s="13"/>
      <c r="I464" s="13"/>
      <c r="J464" s="30"/>
      <c r="K464" s="30"/>
      <c r="L464" s="30"/>
      <c r="M464" s="30"/>
      <c r="N464" s="30"/>
      <c r="O464" s="30"/>
      <c r="P464" s="30"/>
      <c r="Q464" s="30"/>
      <c r="R464" s="30"/>
    </row>
    <row r="465" spans="1:18" x14ac:dyDescent="0.25">
      <c r="A465" s="13"/>
      <c r="B465" s="13"/>
      <c r="C465" s="13"/>
      <c r="D465" s="13"/>
      <c r="E465" s="13"/>
      <c r="F465" s="13"/>
      <c r="G465" s="13"/>
      <c r="H465" s="13"/>
      <c r="I465" s="13"/>
      <c r="J465" s="30"/>
      <c r="K465" s="30"/>
      <c r="L465" s="30"/>
      <c r="M465" s="30"/>
      <c r="N465" s="30"/>
      <c r="O465" s="30"/>
      <c r="P465" s="30"/>
      <c r="Q465" s="30"/>
      <c r="R465" s="30"/>
    </row>
    <row r="466" spans="1:18" x14ac:dyDescent="0.25">
      <c r="A466" s="13"/>
      <c r="B466" s="13"/>
      <c r="C466" s="13"/>
      <c r="D466" s="13"/>
      <c r="E466" s="13"/>
      <c r="F466" s="13"/>
      <c r="G466" s="13"/>
      <c r="H466" s="13"/>
      <c r="I466" s="13"/>
      <c r="J466" s="30"/>
      <c r="K466" s="30"/>
      <c r="L466" s="30"/>
      <c r="M466" s="30"/>
      <c r="N466" s="30"/>
      <c r="O466" s="30"/>
      <c r="P466" s="30"/>
      <c r="Q466" s="30"/>
      <c r="R466" s="30"/>
    </row>
    <row r="467" spans="1:18" x14ac:dyDescent="0.25">
      <c r="A467" s="13"/>
      <c r="B467" s="13"/>
      <c r="C467" s="13"/>
      <c r="D467" s="13"/>
      <c r="E467" s="13"/>
      <c r="F467" s="13"/>
      <c r="G467" s="13"/>
      <c r="H467" s="13"/>
      <c r="I467" s="13"/>
      <c r="J467" s="30"/>
      <c r="K467" s="30"/>
      <c r="L467" s="30"/>
      <c r="M467" s="30"/>
      <c r="N467" s="30"/>
      <c r="O467" s="30"/>
      <c r="P467" s="30"/>
      <c r="Q467" s="30"/>
      <c r="R467" s="30"/>
    </row>
    <row r="468" spans="1:18" x14ac:dyDescent="0.25">
      <c r="A468" s="13"/>
      <c r="B468" s="13"/>
      <c r="C468" s="13"/>
      <c r="D468" s="13"/>
      <c r="E468" s="13"/>
      <c r="F468" s="13"/>
      <c r="G468" s="13"/>
      <c r="H468" s="13"/>
      <c r="I468" s="13"/>
      <c r="J468" s="30"/>
      <c r="K468" s="30"/>
      <c r="L468" s="30"/>
      <c r="M468" s="30"/>
      <c r="N468" s="30"/>
      <c r="O468" s="30"/>
      <c r="P468" s="30"/>
      <c r="Q468" s="30"/>
      <c r="R468" s="30"/>
    </row>
    <row r="469" spans="1:18" x14ac:dyDescent="0.25">
      <c r="A469" s="13"/>
      <c r="B469" s="13"/>
      <c r="C469" s="13"/>
      <c r="D469" s="13"/>
      <c r="E469" s="13"/>
      <c r="F469" s="13"/>
      <c r="G469" s="13"/>
      <c r="H469" s="13"/>
      <c r="I469" s="13"/>
      <c r="J469" s="30"/>
      <c r="K469" s="30"/>
      <c r="L469" s="30"/>
      <c r="M469" s="30"/>
      <c r="N469" s="30"/>
      <c r="O469" s="30"/>
      <c r="P469" s="30"/>
      <c r="Q469" s="30"/>
      <c r="R469" s="30"/>
    </row>
    <row r="470" spans="1:18" x14ac:dyDescent="0.25">
      <c r="A470" s="13"/>
      <c r="B470" s="13"/>
      <c r="C470" s="13"/>
      <c r="D470" s="13"/>
      <c r="E470" s="13"/>
      <c r="F470" s="13"/>
      <c r="G470" s="13"/>
      <c r="H470" s="13"/>
      <c r="I470" s="13"/>
      <c r="J470" s="30"/>
      <c r="K470" s="30"/>
      <c r="L470" s="30"/>
      <c r="M470" s="30"/>
      <c r="N470" s="30"/>
      <c r="O470" s="30"/>
      <c r="P470" s="30"/>
      <c r="Q470" s="30"/>
      <c r="R470" s="30"/>
    </row>
    <row r="471" spans="1:18" x14ac:dyDescent="0.25">
      <c r="A471" s="13"/>
      <c r="B471" s="13"/>
      <c r="C471" s="13"/>
      <c r="D471" s="13"/>
      <c r="E471" s="13"/>
      <c r="F471" s="13"/>
      <c r="G471" s="13"/>
      <c r="H471" s="13"/>
      <c r="I471" s="13"/>
      <c r="J471" s="30"/>
      <c r="K471" s="30"/>
      <c r="L471" s="30"/>
      <c r="M471" s="30"/>
      <c r="N471" s="30"/>
      <c r="O471" s="30"/>
      <c r="P471" s="30"/>
      <c r="Q471" s="30"/>
      <c r="R471" s="30"/>
    </row>
    <row r="472" spans="1:18" x14ac:dyDescent="0.25">
      <c r="A472" s="13"/>
      <c r="B472" s="13"/>
      <c r="C472" s="13"/>
      <c r="D472" s="13"/>
      <c r="E472" s="13"/>
      <c r="F472" s="13"/>
      <c r="G472" s="13"/>
      <c r="H472" s="13"/>
      <c r="I472" s="13"/>
      <c r="J472" s="30"/>
      <c r="K472" s="30"/>
      <c r="L472" s="30"/>
      <c r="M472" s="30"/>
      <c r="N472" s="30"/>
      <c r="O472" s="30"/>
      <c r="P472" s="30"/>
      <c r="Q472" s="30"/>
      <c r="R472" s="30"/>
    </row>
    <row r="473" spans="1:18" x14ac:dyDescent="0.25">
      <c r="A473" s="13"/>
      <c r="B473" s="13"/>
      <c r="C473" s="13"/>
      <c r="D473" s="13"/>
      <c r="E473" s="13"/>
      <c r="F473" s="13"/>
      <c r="G473" s="13"/>
      <c r="H473" s="13"/>
      <c r="I473" s="13"/>
      <c r="J473" s="30"/>
      <c r="K473" s="30"/>
      <c r="L473" s="30"/>
      <c r="M473" s="30"/>
      <c r="N473" s="30"/>
      <c r="O473" s="30"/>
      <c r="P473" s="30"/>
      <c r="Q473" s="30"/>
      <c r="R473" s="30"/>
    </row>
    <row r="474" spans="1:18" x14ac:dyDescent="0.25">
      <c r="A474" s="13"/>
      <c r="B474" s="13"/>
      <c r="C474" s="13"/>
      <c r="D474" s="13"/>
      <c r="E474" s="13"/>
      <c r="F474" s="13"/>
      <c r="G474" s="13"/>
      <c r="H474" s="13"/>
      <c r="I474" s="13"/>
      <c r="J474" s="30"/>
      <c r="K474" s="30"/>
      <c r="L474" s="30"/>
      <c r="M474" s="30"/>
      <c r="N474" s="30"/>
      <c r="O474" s="30"/>
      <c r="P474" s="30"/>
      <c r="Q474" s="30"/>
      <c r="R474" s="30"/>
    </row>
    <row r="475" spans="1:18" x14ac:dyDescent="0.25">
      <c r="A475" s="13"/>
      <c r="B475" s="13"/>
      <c r="C475" s="13"/>
      <c r="D475" s="13"/>
      <c r="E475" s="13"/>
      <c r="F475" s="13"/>
      <c r="G475" s="13"/>
      <c r="H475" s="13"/>
      <c r="I475" s="13"/>
      <c r="J475" s="30"/>
      <c r="K475" s="30"/>
      <c r="L475" s="30"/>
      <c r="M475" s="30"/>
      <c r="N475" s="30"/>
      <c r="O475" s="30"/>
      <c r="P475" s="30"/>
      <c r="Q475" s="30"/>
      <c r="R475" s="30"/>
    </row>
    <row r="476" spans="1:18" x14ac:dyDescent="0.25">
      <c r="A476" s="13"/>
      <c r="B476" s="13"/>
      <c r="C476" s="13"/>
      <c r="D476" s="13"/>
      <c r="E476" s="13"/>
      <c r="F476" s="13"/>
      <c r="G476" s="13"/>
      <c r="H476" s="13"/>
      <c r="I476" s="13"/>
      <c r="J476" s="30"/>
      <c r="K476" s="30"/>
      <c r="L476" s="30"/>
      <c r="M476" s="30"/>
      <c r="N476" s="30"/>
      <c r="O476" s="30"/>
      <c r="P476" s="30"/>
      <c r="Q476" s="30"/>
      <c r="R476" s="30"/>
    </row>
    <row r="477" spans="1:18" x14ac:dyDescent="0.25">
      <c r="A477" s="13"/>
      <c r="B477" s="13"/>
      <c r="C477" s="13"/>
      <c r="D477" s="13"/>
      <c r="E477" s="13"/>
      <c r="F477" s="13"/>
      <c r="G477" s="13"/>
      <c r="H477" s="13"/>
      <c r="I477" s="13"/>
      <c r="J477" s="30"/>
      <c r="K477" s="30"/>
      <c r="L477" s="30"/>
      <c r="M477" s="30"/>
      <c r="N477" s="30"/>
      <c r="O477" s="30"/>
      <c r="P477" s="30"/>
      <c r="Q477" s="30"/>
      <c r="R477" s="30"/>
    </row>
    <row r="478" spans="1:18" x14ac:dyDescent="0.25">
      <c r="A478" s="13"/>
      <c r="B478" s="13"/>
      <c r="C478" s="13"/>
      <c r="D478" s="13"/>
      <c r="E478" s="13"/>
      <c r="F478" s="13"/>
      <c r="G478" s="13"/>
      <c r="H478" s="13"/>
      <c r="I478" s="13"/>
      <c r="J478" s="30"/>
      <c r="K478" s="30"/>
      <c r="L478" s="30"/>
      <c r="M478" s="30"/>
      <c r="N478" s="30"/>
      <c r="O478" s="30"/>
      <c r="P478" s="30"/>
      <c r="Q478" s="30"/>
      <c r="R478" s="30"/>
    </row>
    <row r="479" spans="1:18" x14ac:dyDescent="0.25">
      <c r="A479" s="13"/>
      <c r="B479" s="13"/>
      <c r="C479" s="13"/>
      <c r="D479" s="13"/>
      <c r="E479" s="13"/>
      <c r="F479" s="13"/>
      <c r="G479" s="13"/>
      <c r="H479" s="13"/>
      <c r="I479" s="13"/>
      <c r="J479" s="30"/>
      <c r="K479" s="30"/>
      <c r="L479" s="30"/>
      <c r="M479" s="30"/>
      <c r="N479" s="30"/>
      <c r="O479" s="30"/>
      <c r="P479" s="30"/>
      <c r="Q479" s="30"/>
      <c r="R479" s="30"/>
    </row>
    <row r="480" spans="1:18" x14ac:dyDescent="0.25">
      <c r="A480" s="13"/>
      <c r="B480" s="13"/>
      <c r="C480" s="13"/>
      <c r="D480" s="13"/>
      <c r="E480" s="13"/>
      <c r="F480" s="13"/>
      <c r="G480" s="13"/>
      <c r="H480" s="13"/>
      <c r="I480" s="13"/>
      <c r="J480" s="30"/>
      <c r="K480" s="30"/>
      <c r="L480" s="30"/>
      <c r="M480" s="30"/>
      <c r="N480" s="30"/>
      <c r="O480" s="30"/>
      <c r="P480" s="30"/>
      <c r="Q480" s="30"/>
      <c r="R480" s="30"/>
    </row>
    <row r="481" spans="1:18" x14ac:dyDescent="0.25">
      <c r="A481" s="13"/>
      <c r="B481" s="13"/>
      <c r="C481" s="13"/>
      <c r="D481" s="13"/>
      <c r="E481" s="13"/>
      <c r="F481" s="13"/>
      <c r="G481" s="13"/>
      <c r="H481" s="13"/>
      <c r="I481" s="13"/>
      <c r="J481" s="30"/>
      <c r="K481" s="30"/>
      <c r="L481" s="30"/>
      <c r="M481" s="30"/>
      <c r="N481" s="30"/>
      <c r="O481" s="30"/>
      <c r="P481" s="30"/>
      <c r="Q481" s="30"/>
      <c r="R481" s="30"/>
    </row>
    <row r="482" spans="1:18" x14ac:dyDescent="0.25">
      <c r="A482" s="13"/>
      <c r="B482" s="13"/>
      <c r="C482" s="13"/>
      <c r="D482" s="13"/>
      <c r="E482" s="13"/>
      <c r="F482" s="13"/>
      <c r="G482" s="13"/>
      <c r="H482" s="13"/>
      <c r="I482" s="13"/>
      <c r="J482" s="30"/>
      <c r="K482" s="30"/>
      <c r="L482" s="30"/>
      <c r="M482" s="30"/>
      <c r="N482" s="30"/>
      <c r="O482" s="30"/>
      <c r="P482" s="30"/>
      <c r="Q482" s="30"/>
      <c r="R482" s="30"/>
    </row>
    <row r="483" spans="1:18" x14ac:dyDescent="0.25">
      <c r="A483" s="13"/>
      <c r="B483" s="13"/>
      <c r="C483" s="13"/>
      <c r="D483" s="13"/>
      <c r="E483" s="13"/>
      <c r="F483" s="13"/>
      <c r="G483" s="13"/>
      <c r="H483" s="13"/>
      <c r="I483" s="13"/>
      <c r="J483" s="30"/>
      <c r="K483" s="30"/>
      <c r="L483" s="30"/>
      <c r="M483" s="30"/>
      <c r="N483" s="30"/>
      <c r="O483" s="30"/>
      <c r="P483" s="30"/>
      <c r="Q483" s="30"/>
      <c r="R483" s="30"/>
    </row>
    <row r="484" spans="1:18" x14ac:dyDescent="0.25">
      <c r="A484" s="13"/>
      <c r="B484" s="13"/>
      <c r="C484" s="13"/>
      <c r="D484" s="13"/>
      <c r="E484" s="13"/>
      <c r="F484" s="13"/>
      <c r="G484" s="13"/>
      <c r="H484" s="13"/>
      <c r="I484" s="13"/>
      <c r="J484" s="30"/>
      <c r="K484" s="30"/>
      <c r="L484" s="30"/>
      <c r="M484" s="30"/>
      <c r="N484" s="30"/>
      <c r="O484" s="30"/>
      <c r="P484" s="30"/>
      <c r="Q484" s="30"/>
      <c r="R484" s="30"/>
    </row>
    <row r="485" spans="1:18" x14ac:dyDescent="0.25">
      <c r="A485" s="13"/>
      <c r="B485" s="13"/>
      <c r="C485" s="13"/>
      <c r="D485" s="13"/>
      <c r="E485" s="13"/>
      <c r="F485" s="13"/>
      <c r="G485" s="13"/>
      <c r="H485" s="13"/>
      <c r="I485" s="13"/>
      <c r="J485" s="30"/>
      <c r="K485" s="30"/>
      <c r="L485" s="30"/>
      <c r="M485" s="30"/>
      <c r="N485" s="30"/>
      <c r="O485" s="30"/>
      <c r="P485" s="30"/>
      <c r="Q485" s="30"/>
      <c r="R485" s="30"/>
    </row>
    <row r="486" spans="1:18" x14ac:dyDescent="0.25">
      <c r="A486" s="13"/>
      <c r="B486" s="13"/>
      <c r="C486" s="13"/>
      <c r="D486" s="13"/>
      <c r="E486" s="13"/>
      <c r="F486" s="13"/>
      <c r="G486" s="13"/>
      <c r="H486" s="13"/>
      <c r="I486" s="13"/>
      <c r="J486" s="30"/>
      <c r="K486" s="30"/>
      <c r="L486" s="30"/>
      <c r="M486" s="30"/>
      <c r="N486" s="30"/>
      <c r="O486" s="30"/>
      <c r="P486" s="30"/>
      <c r="Q486" s="30"/>
      <c r="R486" s="30"/>
    </row>
    <row r="487" spans="1:18" x14ac:dyDescent="0.25">
      <c r="A487" s="13"/>
      <c r="B487" s="13"/>
      <c r="C487" s="13"/>
      <c r="D487" s="13"/>
      <c r="E487" s="13"/>
      <c r="F487" s="13"/>
      <c r="G487" s="13"/>
      <c r="H487" s="13"/>
      <c r="I487" s="13"/>
      <c r="J487" s="30"/>
      <c r="K487" s="30"/>
      <c r="L487" s="30"/>
      <c r="M487" s="30"/>
      <c r="N487" s="30"/>
      <c r="O487" s="30"/>
      <c r="P487" s="30"/>
      <c r="Q487" s="30"/>
      <c r="R487" s="30"/>
    </row>
    <row r="488" spans="1:18" x14ac:dyDescent="0.25">
      <c r="A488" s="13"/>
      <c r="B488" s="13"/>
      <c r="C488" s="13"/>
      <c r="D488" s="13"/>
      <c r="E488" s="13"/>
      <c r="F488" s="13"/>
      <c r="G488" s="13"/>
      <c r="H488" s="13"/>
      <c r="I488" s="13"/>
      <c r="J488" s="30"/>
      <c r="K488" s="30"/>
      <c r="L488" s="30"/>
      <c r="M488" s="30"/>
      <c r="N488" s="30"/>
      <c r="O488" s="30"/>
      <c r="P488" s="30"/>
      <c r="Q488" s="30"/>
      <c r="R488" s="30"/>
    </row>
    <row r="489" spans="1:18" x14ac:dyDescent="0.25">
      <c r="A489" s="13"/>
      <c r="B489" s="13"/>
      <c r="C489" s="13"/>
      <c r="D489" s="13"/>
      <c r="E489" s="13"/>
      <c r="F489" s="13"/>
      <c r="G489" s="13"/>
      <c r="H489" s="13"/>
      <c r="I489" s="13"/>
      <c r="J489" s="30"/>
      <c r="K489" s="30"/>
      <c r="L489" s="30"/>
      <c r="M489" s="30"/>
      <c r="N489" s="30"/>
      <c r="O489" s="30"/>
      <c r="P489" s="30"/>
      <c r="Q489" s="30"/>
      <c r="R489" s="30"/>
    </row>
    <row r="490" spans="1:18" x14ac:dyDescent="0.25">
      <c r="A490" s="13"/>
      <c r="B490" s="13"/>
      <c r="C490" s="13"/>
      <c r="D490" s="13"/>
      <c r="E490" s="13"/>
      <c r="F490" s="13"/>
      <c r="G490" s="13"/>
      <c r="H490" s="13"/>
      <c r="I490" s="13"/>
      <c r="J490" s="30"/>
      <c r="K490" s="30"/>
      <c r="L490" s="30"/>
      <c r="M490" s="30"/>
      <c r="N490" s="30"/>
      <c r="O490" s="30"/>
      <c r="P490" s="30"/>
      <c r="Q490" s="30"/>
      <c r="R490" s="30"/>
    </row>
    <row r="491" spans="1:18" x14ac:dyDescent="0.25">
      <c r="A491" s="13"/>
      <c r="B491" s="13"/>
      <c r="C491" s="13"/>
      <c r="D491" s="13"/>
      <c r="E491" s="13"/>
      <c r="F491" s="13"/>
      <c r="G491" s="13"/>
      <c r="H491" s="13"/>
      <c r="I491" s="13"/>
      <c r="J491" s="30"/>
      <c r="K491" s="30"/>
      <c r="L491" s="30"/>
      <c r="M491" s="30"/>
      <c r="N491" s="30"/>
      <c r="O491" s="30"/>
      <c r="P491" s="30"/>
      <c r="Q491" s="30"/>
      <c r="R491" s="30"/>
    </row>
    <row r="492" spans="1:18" x14ac:dyDescent="0.25">
      <c r="A492" s="13"/>
      <c r="B492" s="13"/>
      <c r="C492" s="13"/>
      <c r="D492" s="13"/>
      <c r="E492" s="13"/>
      <c r="F492" s="13"/>
      <c r="G492" s="13"/>
      <c r="H492" s="13"/>
      <c r="I492" s="13"/>
      <c r="J492" s="30"/>
      <c r="K492" s="30"/>
      <c r="L492" s="30"/>
      <c r="M492" s="30"/>
      <c r="N492" s="30"/>
      <c r="O492" s="30"/>
      <c r="P492" s="30"/>
      <c r="Q492" s="30"/>
      <c r="R492" s="30"/>
    </row>
    <row r="493" spans="1:18" x14ac:dyDescent="0.25">
      <c r="A493" s="13"/>
      <c r="B493" s="13"/>
      <c r="C493" s="13"/>
      <c r="D493" s="13"/>
      <c r="E493" s="13"/>
      <c r="F493" s="13"/>
      <c r="G493" s="13"/>
      <c r="H493" s="13"/>
      <c r="I493" s="13"/>
      <c r="J493" s="30"/>
      <c r="K493" s="30"/>
      <c r="L493" s="30"/>
      <c r="M493" s="30"/>
      <c r="N493" s="30"/>
      <c r="O493" s="30"/>
      <c r="P493" s="30"/>
      <c r="Q493" s="30"/>
      <c r="R493" s="30"/>
    </row>
    <row r="494" spans="1:18" x14ac:dyDescent="0.25">
      <c r="A494" s="13"/>
      <c r="B494" s="13"/>
      <c r="C494" s="13"/>
      <c r="D494" s="13"/>
      <c r="E494" s="13"/>
      <c r="F494" s="13"/>
      <c r="G494" s="13"/>
      <c r="H494" s="13"/>
      <c r="I494" s="13"/>
      <c r="J494" s="30"/>
      <c r="K494" s="30"/>
      <c r="L494" s="30"/>
      <c r="M494" s="30"/>
      <c r="N494" s="30"/>
      <c r="O494" s="30"/>
      <c r="P494" s="30"/>
      <c r="Q494" s="30"/>
      <c r="R494" s="30"/>
    </row>
    <row r="495" spans="1:18" x14ac:dyDescent="0.25">
      <c r="A495" s="13"/>
      <c r="B495" s="13"/>
      <c r="C495" s="13"/>
      <c r="D495" s="13"/>
      <c r="E495" s="13"/>
      <c r="F495" s="13"/>
      <c r="G495" s="13"/>
      <c r="H495" s="13"/>
      <c r="I495" s="13"/>
      <c r="J495" s="30"/>
      <c r="K495" s="30"/>
      <c r="L495" s="30"/>
      <c r="M495" s="30"/>
      <c r="N495" s="30"/>
      <c r="O495" s="30"/>
      <c r="P495" s="30"/>
      <c r="Q495" s="30"/>
      <c r="R495" s="30"/>
    </row>
    <row r="496" spans="1:18" x14ac:dyDescent="0.25">
      <c r="A496" s="13"/>
      <c r="B496" s="13"/>
      <c r="C496" s="13"/>
      <c r="D496" s="13"/>
      <c r="E496" s="13"/>
      <c r="F496" s="13"/>
      <c r="G496" s="13"/>
      <c r="H496" s="13"/>
      <c r="I496" s="13"/>
      <c r="J496" s="30"/>
      <c r="K496" s="30"/>
      <c r="L496" s="30"/>
      <c r="M496" s="30"/>
      <c r="N496" s="30"/>
      <c r="O496" s="30"/>
      <c r="P496" s="30"/>
      <c r="Q496" s="30"/>
      <c r="R496" s="30"/>
    </row>
    <row r="497" spans="1:18" x14ac:dyDescent="0.25">
      <c r="A497" s="13"/>
      <c r="B497" s="13"/>
      <c r="C497" s="13"/>
      <c r="D497" s="13"/>
      <c r="E497" s="13"/>
      <c r="F497" s="13"/>
      <c r="G497" s="13"/>
      <c r="H497" s="13"/>
      <c r="I497" s="13"/>
      <c r="J497" s="30"/>
      <c r="K497" s="30"/>
      <c r="L497" s="30"/>
      <c r="M497" s="30"/>
      <c r="N497" s="30"/>
      <c r="O497" s="30"/>
      <c r="P497" s="30"/>
      <c r="Q497" s="30"/>
      <c r="R497" s="30"/>
    </row>
    <row r="498" spans="1:18" x14ac:dyDescent="0.25">
      <c r="A498" s="13"/>
      <c r="B498" s="13"/>
      <c r="C498" s="13"/>
      <c r="D498" s="13"/>
      <c r="E498" s="13"/>
      <c r="F498" s="13"/>
      <c r="G498" s="13"/>
      <c r="H498" s="13"/>
      <c r="I498" s="13"/>
      <c r="J498" s="30"/>
      <c r="K498" s="30"/>
      <c r="L498" s="30"/>
      <c r="M498" s="30"/>
      <c r="N498" s="30"/>
      <c r="O498" s="30"/>
      <c r="P498" s="30"/>
      <c r="Q498" s="30"/>
      <c r="R498" s="30"/>
    </row>
    <row r="499" spans="1:18" x14ac:dyDescent="0.25">
      <c r="A499" s="13"/>
      <c r="B499" s="13"/>
      <c r="C499" s="13"/>
      <c r="D499" s="13"/>
      <c r="E499" s="13"/>
      <c r="F499" s="13"/>
      <c r="G499" s="13"/>
      <c r="H499" s="13"/>
      <c r="I499" s="13"/>
      <c r="J499" s="30"/>
      <c r="K499" s="30"/>
      <c r="L499" s="30"/>
      <c r="M499" s="30"/>
      <c r="N499" s="30"/>
      <c r="O499" s="30"/>
      <c r="P499" s="30"/>
      <c r="Q499" s="30"/>
      <c r="R499" s="30"/>
    </row>
    <row r="500" spans="1:18" x14ac:dyDescent="0.25">
      <c r="A500" s="13"/>
      <c r="B500" s="13"/>
      <c r="C500" s="13"/>
      <c r="D500" s="13"/>
      <c r="E500" s="13"/>
      <c r="F500" s="13"/>
      <c r="G500" s="13"/>
      <c r="H500" s="13"/>
      <c r="I500" s="13"/>
      <c r="J500" s="30"/>
      <c r="K500" s="30"/>
      <c r="L500" s="30"/>
      <c r="M500" s="30"/>
      <c r="N500" s="30"/>
      <c r="O500" s="30"/>
      <c r="P500" s="30"/>
      <c r="Q500" s="30"/>
      <c r="R500" s="30"/>
    </row>
    <row r="501" spans="1:18" x14ac:dyDescent="0.25">
      <c r="A501" s="13"/>
      <c r="B501" s="13"/>
      <c r="C501" s="13"/>
      <c r="D501" s="13"/>
      <c r="E501" s="13"/>
      <c r="F501" s="13"/>
      <c r="G501" s="13"/>
      <c r="H501" s="13"/>
      <c r="I501" s="13"/>
      <c r="J501" s="30"/>
      <c r="K501" s="30"/>
      <c r="L501" s="30"/>
      <c r="M501" s="30"/>
      <c r="N501" s="30"/>
      <c r="O501" s="30"/>
      <c r="P501" s="30"/>
      <c r="Q501" s="30"/>
      <c r="R501" s="30"/>
    </row>
    <row r="502" spans="1:18" x14ac:dyDescent="0.25">
      <c r="A502" s="13"/>
      <c r="B502" s="13"/>
      <c r="C502" s="13"/>
      <c r="D502" s="13"/>
      <c r="E502" s="13"/>
      <c r="F502" s="13"/>
      <c r="G502" s="13"/>
      <c r="H502" s="13"/>
      <c r="I502" s="13"/>
      <c r="J502" s="30"/>
      <c r="K502" s="30"/>
      <c r="L502" s="30"/>
      <c r="M502" s="30"/>
      <c r="N502" s="30"/>
      <c r="O502" s="30"/>
      <c r="P502" s="30"/>
      <c r="Q502" s="30"/>
      <c r="R502" s="30"/>
    </row>
    <row r="503" spans="1:18" x14ac:dyDescent="0.25">
      <c r="A503" s="13"/>
      <c r="B503" s="13"/>
      <c r="C503" s="13"/>
      <c r="D503" s="13"/>
      <c r="E503" s="13"/>
      <c r="F503" s="13"/>
      <c r="G503" s="13"/>
      <c r="H503" s="13"/>
      <c r="I503" s="13"/>
      <c r="J503" s="30"/>
      <c r="K503" s="30"/>
      <c r="L503" s="30"/>
      <c r="M503" s="30"/>
      <c r="N503" s="30"/>
      <c r="O503" s="30"/>
      <c r="P503" s="30"/>
      <c r="Q503" s="30"/>
      <c r="R503" s="30"/>
    </row>
    <row r="504" spans="1:18" x14ac:dyDescent="0.25">
      <c r="A504" s="13"/>
      <c r="B504" s="13"/>
      <c r="C504" s="13"/>
      <c r="D504" s="13"/>
      <c r="E504" s="13"/>
      <c r="F504" s="13"/>
      <c r="G504" s="13"/>
      <c r="H504" s="13"/>
      <c r="I504" s="13"/>
      <c r="J504" s="30"/>
      <c r="K504" s="30"/>
      <c r="L504" s="30"/>
      <c r="M504" s="30"/>
      <c r="N504" s="30"/>
      <c r="O504" s="30"/>
      <c r="P504" s="30"/>
      <c r="Q504" s="30"/>
      <c r="R504" s="30"/>
    </row>
    <row r="505" spans="1:18" x14ac:dyDescent="0.25">
      <c r="A505" s="13"/>
      <c r="B505" s="13"/>
      <c r="C505" s="13"/>
      <c r="D505" s="13"/>
      <c r="E505" s="13"/>
      <c r="F505" s="13"/>
      <c r="G505" s="13"/>
      <c r="H505" s="13"/>
      <c r="I505" s="13"/>
      <c r="J505" s="30"/>
      <c r="K505" s="30"/>
      <c r="L505" s="30"/>
      <c r="M505" s="30"/>
      <c r="N505" s="30"/>
      <c r="O505" s="30"/>
      <c r="P505" s="30"/>
      <c r="Q505" s="30"/>
      <c r="R505" s="30"/>
    </row>
    <row r="506" spans="1:18" x14ac:dyDescent="0.25">
      <c r="A506" s="13"/>
      <c r="B506" s="13"/>
      <c r="C506" s="13"/>
      <c r="D506" s="13"/>
      <c r="E506" s="13"/>
      <c r="F506" s="13"/>
      <c r="G506" s="13"/>
      <c r="H506" s="13"/>
      <c r="I506" s="13"/>
      <c r="J506" s="30"/>
      <c r="K506" s="30"/>
      <c r="L506" s="30"/>
      <c r="M506" s="30"/>
      <c r="N506" s="30"/>
      <c r="O506" s="30"/>
      <c r="P506" s="30"/>
      <c r="Q506" s="30"/>
      <c r="R506" s="30"/>
    </row>
    <row r="507" spans="1:18" x14ac:dyDescent="0.25">
      <c r="A507" s="13"/>
      <c r="B507" s="13"/>
      <c r="C507" s="13"/>
      <c r="D507" s="13"/>
      <c r="E507" s="13"/>
      <c r="F507" s="13"/>
      <c r="G507" s="13"/>
      <c r="H507" s="13"/>
      <c r="I507" s="13"/>
      <c r="J507" s="30"/>
      <c r="K507" s="30"/>
      <c r="L507" s="30"/>
      <c r="M507" s="30"/>
      <c r="N507" s="30"/>
      <c r="O507" s="30"/>
      <c r="P507" s="30"/>
      <c r="Q507" s="30"/>
      <c r="R507" s="30"/>
    </row>
    <row r="508" spans="1:18" x14ac:dyDescent="0.25">
      <c r="A508" s="13"/>
      <c r="B508" s="13"/>
      <c r="C508" s="13"/>
      <c r="D508" s="13"/>
      <c r="E508" s="13"/>
      <c r="F508" s="13"/>
      <c r="G508" s="13"/>
      <c r="H508" s="13"/>
      <c r="I508" s="13"/>
      <c r="J508" s="30"/>
      <c r="K508" s="30"/>
      <c r="L508" s="30"/>
      <c r="M508" s="30"/>
      <c r="N508" s="30"/>
      <c r="O508" s="30"/>
      <c r="P508" s="30"/>
      <c r="Q508" s="30"/>
      <c r="R508" s="30"/>
    </row>
    <row r="509" spans="1:18" x14ac:dyDescent="0.25">
      <c r="A509" s="13"/>
      <c r="B509" s="13"/>
      <c r="C509" s="13"/>
      <c r="D509" s="13"/>
      <c r="E509" s="13"/>
      <c r="F509" s="13"/>
      <c r="G509" s="13"/>
      <c r="H509" s="13"/>
      <c r="I509" s="13"/>
      <c r="J509" s="30"/>
      <c r="K509" s="30"/>
      <c r="L509" s="30"/>
      <c r="M509" s="30"/>
      <c r="N509" s="30"/>
      <c r="O509" s="30"/>
      <c r="P509" s="30"/>
      <c r="Q509" s="30"/>
      <c r="R509" s="30"/>
    </row>
    <row r="510" spans="1:18" x14ac:dyDescent="0.25">
      <c r="A510" s="13"/>
      <c r="B510" s="13"/>
      <c r="C510" s="13"/>
      <c r="D510" s="13"/>
      <c r="E510" s="13"/>
      <c r="F510" s="13"/>
      <c r="G510" s="13"/>
      <c r="H510" s="13"/>
      <c r="I510" s="13"/>
      <c r="J510" s="30"/>
      <c r="K510" s="30"/>
      <c r="L510" s="30"/>
      <c r="M510" s="30"/>
      <c r="N510" s="30"/>
      <c r="O510" s="30"/>
      <c r="P510" s="30"/>
      <c r="Q510" s="30"/>
      <c r="R510" s="30"/>
    </row>
    <row r="511" spans="1:18" x14ac:dyDescent="0.25">
      <c r="A511" s="13"/>
      <c r="B511" s="13"/>
      <c r="C511" s="13"/>
      <c r="D511" s="13"/>
      <c r="E511" s="13"/>
      <c r="F511" s="13"/>
      <c r="G511" s="13"/>
      <c r="H511" s="13"/>
      <c r="I511" s="13"/>
      <c r="J511" s="30"/>
      <c r="K511" s="30"/>
      <c r="L511" s="30"/>
      <c r="M511" s="30"/>
      <c r="N511" s="30"/>
      <c r="O511" s="30"/>
      <c r="P511" s="30"/>
      <c r="Q511" s="30"/>
      <c r="R511" s="30"/>
    </row>
    <row r="512" spans="1:18" x14ac:dyDescent="0.25">
      <c r="A512" s="13"/>
      <c r="B512" s="13"/>
      <c r="C512" s="13"/>
      <c r="D512" s="13"/>
      <c r="E512" s="13"/>
      <c r="F512" s="13"/>
      <c r="G512" s="13"/>
      <c r="H512" s="13"/>
      <c r="I512" s="13"/>
      <c r="J512" s="30"/>
      <c r="K512" s="30"/>
      <c r="L512" s="30"/>
      <c r="M512" s="30"/>
      <c r="N512" s="30"/>
      <c r="O512" s="30"/>
      <c r="P512" s="30"/>
      <c r="Q512" s="30"/>
      <c r="R512" s="30"/>
    </row>
    <row r="513" spans="1:18" x14ac:dyDescent="0.25">
      <c r="A513" s="13"/>
      <c r="B513" s="13"/>
      <c r="C513" s="13"/>
      <c r="D513" s="13"/>
      <c r="E513" s="13"/>
      <c r="F513" s="13"/>
      <c r="G513" s="13"/>
      <c r="H513" s="13"/>
      <c r="I513" s="13"/>
      <c r="J513" s="30"/>
      <c r="K513" s="30"/>
      <c r="L513" s="30"/>
      <c r="M513" s="30"/>
      <c r="N513" s="30"/>
      <c r="O513" s="30"/>
      <c r="P513" s="30"/>
      <c r="Q513" s="30"/>
      <c r="R513" s="30"/>
    </row>
    <row r="514" spans="1:18" x14ac:dyDescent="0.25">
      <c r="A514" s="13"/>
      <c r="B514" s="13"/>
      <c r="C514" s="13"/>
      <c r="D514" s="13"/>
      <c r="E514" s="13"/>
      <c r="F514" s="13"/>
      <c r="G514" s="13"/>
      <c r="H514" s="13"/>
      <c r="I514" s="13"/>
      <c r="J514" s="30"/>
      <c r="K514" s="30"/>
      <c r="L514" s="30"/>
      <c r="M514" s="30"/>
      <c r="N514" s="30"/>
      <c r="O514" s="30"/>
      <c r="P514" s="30"/>
      <c r="Q514" s="30"/>
      <c r="R514" s="30"/>
    </row>
    <row r="515" spans="1:18" x14ac:dyDescent="0.25">
      <c r="A515" s="13"/>
      <c r="B515" s="13"/>
      <c r="C515" s="13"/>
      <c r="D515" s="13"/>
      <c r="E515" s="13"/>
      <c r="F515" s="13"/>
      <c r="G515" s="13"/>
      <c r="H515" s="13"/>
      <c r="I515" s="13"/>
      <c r="J515" s="30"/>
      <c r="K515" s="30"/>
      <c r="L515" s="30"/>
      <c r="M515" s="30"/>
      <c r="N515" s="30"/>
      <c r="O515" s="30"/>
      <c r="P515" s="30"/>
      <c r="Q515" s="30"/>
      <c r="R515" s="30"/>
    </row>
    <row r="516" spans="1:18" x14ac:dyDescent="0.25">
      <c r="A516" s="13"/>
      <c r="B516" s="13"/>
      <c r="C516" s="13"/>
      <c r="D516" s="13"/>
      <c r="E516" s="13"/>
      <c r="F516" s="13"/>
      <c r="G516" s="13"/>
      <c r="H516" s="13"/>
      <c r="I516" s="13"/>
      <c r="J516" s="30"/>
      <c r="K516" s="30"/>
      <c r="L516" s="30"/>
      <c r="M516" s="30"/>
      <c r="N516" s="30"/>
      <c r="O516" s="30"/>
      <c r="P516" s="30"/>
      <c r="Q516" s="30"/>
      <c r="R516" s="30"/>
    </row>
    <row r="517" spans="1:18" x14ac:dyDescent="0.25">
      <c r="A517" s="13"/>
      <c r="B517" s="13"/>
      <c r="C517" s="13"/>
      <c r="D517" s="13"/>
      <c r="E517" s="13"/>
      <c r="F517" s="13"/>
      <c r="G517" s="13"/>
      <c r="H517" s="13"/>
      <c r="I517" s="13"/>
      <c r="J517" s="30"/>
      <c r="K517" s="30"/>
      <c r="L517" s="30"/>
      <c r="M517" s="30"/>
      <c r="N517" s="30"/>
      <c r="O517" s="30"/>
      <c r="P517" s="30"/>
      <c r="Q517" s="30"/>
      <c r="R517" s="30"/>
    </row>
    <row r="518" spans="1:18" x14ac:dyDescent="0.25">
      <c r="A518" s="13"/>
      <c r="B518" s="13"/>
      <c r="C518" s="13"/>
      <c r="D518" s="13"/>
      <c r="E518" s="13"/>
      <c r="F518" s="13"/>
      <c r="G518" s="13"/>
      <c r="H518" s="13"/>
      <c r="I518" s="13"/>
      <c r="J518" s="30"/>
      <c r="K518" s="30"/>
      <c r="L518" s="30"/>
      <c r="M518" s="30"/>
      <c r="N518" s="30"/>
      <c r="O518" s="30"/>
      <c r="P518" s="30"/>
      <c r="Q518" s="30"/>
      <c r="R518" s="30"/>
    </row>
    <row r="519" spans="1:18" x14ac:dyDescent="0.25">
      <c r="A519" s="13"/>
      <c r="B519" s="13"/>
      <c r="C519" s="13"/>
      <c r="D519" s="13"/>
      <c r="E519" s="13"/>
      <c r="F519" s="13"/>
      <c r="G519" s="13"/>
      <c r="H519" s="13"/>
      <c r="I519" s="13"/>
      <c r="J519" s="30"/>
      <c r="K519" s="30"/>
      <c r="L519" s="30"/>
      <c r="M519" s="30"/>
      <c r="N519" s="30"/>
      <c r="O519" s="30"/>
      <c r="P519" s="30"/>
      <c r="Q519" s="30"/>
      <c r="R519" s="30"/>
    </row>
    <row r="520" spans="1:18" x14ac:dyDescent="0.25">
      <c r="A520" s="13"/>
      <c r="B520" s="13"/>
      <c r="C520" s="13"/>
      <c r="D520" s="13"/>
      <c r="E520" s="13"/>
      <c r="F520" s="13"/>
      <c r="G520" s="13"/>
      <c r="H520" s="13"/>
      <c r="I520" s="13"/>
      <c r="J520" s="30"/>
      <c r="K520" s="30"/>
      <c r="L520" s="30"/>
      <c r="M520" s="30"/>
      <c r="N520" s="30"/>
      <c r="O520" s="30"/>
      <c r="P520" s="30"/>
      <c r="Q520" s="30"/>
      <c r="R520" s="30"/>
    </row>
    <row r="521" spans="1:18" x14ac:dyDescent="0.25">
      <c r="A521" s="13"/>
      <c r="B521" s="13"/>
      <c r="C521" s="13"/>
      <c r="D521" s="13"/>
      <c r="E521" s="13"/>
      <c r="F521" s="13"/>
      <c r="G521" s="13"/>
      <c r="H521" s="13"/>
      <c r="I521" s="13"/>
      <c r="J521" s="30"/>
      <c r="K521" s="30"/>
      <c r="L521" s="30"/>
      <c r="M521" s="30"/>
      <c r="N521" s="30"/>
      <c r="O521" s="30"/>
      <c r="P521" s="30"/>
      <c r="Q521" s="30"/>
      <c r="R521" s="30"/>
    </row>
    <row r="522" spans="1:18" x14ac:dyDescent="0.25">
      <c r="A522" s="13"/>
      <c r="B522" s="13"/>
      <c r="C522" s="13"/>
      <c r="D522" s="13"/>
      <c r="E522" s="13"/>
      <c r="F522" s="13"/>
      <c r="G522" s="13"/>
      <c r="H522" s="13"/>
      <c r="I522" s="13"/>
      <c r="J522" s="30"/>
      <c r="K522" s="30"/>
      <c r="L522" s="30"/>
      <c r="M522" s="30"/>
      <c r="N522" s="30"/>
      <c r="O522" s="30"/>
      <c r="P522" s="30"/>
      <c r="Q522" s="30"/>
      <c r="R522" s="30"/>
    </row>
    <row r="523" spans="1:18" x14ac:dyDescent="0.25">
      <c r="A523" s="13"/>
      <c r="B523" s="13"/>
      <c r="C523" s="13"/>
      <c r="D523" s="13"/>
      <c r="E523" s="13"/>
      <c r="F523" s="13"/>
      <c r="G523" s="13"/>
      <c r="H523" s="13"/>
      <c r="I523" s="13"/>
      <c r="J523" s="30"/>
      <c r="K523" s="30"/>
      <c r="L523" s="30"/>
      <c r="M523" s="30"/>
      <c r="N523" s="30"/>
      <c r="O523" s="30"/>
      <c r="P523" s="30"/>
      <c r="Q523" s="30"/>
      <c r="R523" s="30"/>
    </row>
    <row r="524" spans="1:18" x14ac:dyDescent="0.25">
      <c r="A524" s="13"/>
      <c r="B524" s="13"/>
      <c r="C524" s="13"/>
      <c r="D524" s="13"/>
      <c r="E524" s="13"/>
      <c r="F524" s="13"/>
      <c r="G524" s="13"/>
      <c r="H524" s="13"/>
      <c r="I524" s="13"/>
      <c r="J524" s="30"/>
      <c r="K524" s="30"/>
      <c r="L524" s="30"/>
      <c r="M524" s="30"/>
      <c r="N524" s="30"/>
      <c r="O524" s="30"/>
      <c r="P524" s="30"/>
      <c r="Q524" s="30"/>
      <c r="R524" s="30"/>
    </row>
    <row r="525" spans="1:18" x14ac:dyDescent="0.25">
      <c r="A525" s="13"/>
      <c r="B525" s="13"/>
      <c r="C525" s="13"/>
      <c r="D525" s="13"/>
      <c r="E525" s="13"/>
      <c r="F525" s="13"/>
      <c r="G525" s="13"/>
      <c r="H525" s="13"/>
      <c r="I525" s="13"/>
      <c r="J525" s="30"/>
      <c r="K525" s="30"/>
      <c r="L525" s="30"/>
      <c r="M525" s="30"/>
      <c r="N525" s="30"/>
      <c r="O525" s="30"/>
      <c r="P525" s="30"/>
      <c r="Q525" s="30"/>
      <c r="R525" s="30"/>
    </row>
    <row r="526" spans="1:18" x14ac:dyDescent="0.25">
      <c r="A526" s="13"/>
      <c r="B526" s="13"/>
      <c r="C526" s="13"/>
      <c r="D526" s="13"/>
      <c r="E526" s="13"/>
      <c r="F526" s="13"/>
      <c r="G526" s="13"/>
      <c r="H526" s="13"/>
      <c r="I526" s="13"/>
      <c r="J526" s="30"/>
      <c r="K526" s="30"/>
      <c r="L526" s="30"/>
      <c r="M526" s="30"/>
      <c r="N526" s="30"/>
      <c r="O526" s="30"/>
      <c r="P526" s="30"/>
      <c r="Q526" s="30"/>
      <c r="R526" s="30"/>
    </row>
    <row r="527" spans="1:18" x14ac:dyDescent="0.25">
      <c r="A527" s="13"/>
      <c r="B527" s="13"/>
      <c r="C527" s="13"/>
      <c r="D527" s="13"/>
      <c r="E527" s="13"/>
      <c r="F527" s="13"/>
      <c r="G527" s="13"/>
      <c r="H527" s="13"/>
      <c r="I527" s="13"/>
      <c r="J527" s="30"/>
      <c r="K527" s="30"/>
      <c r="L527" s="30"/>
      <c r="M527" s="30"/>
      <c r="N527" s="30"/>
      <c r="O527" s="30"/>
      <c r="P527" s="30"/>
      <c r="Q527" s="30"/>
      <c r="R527" s="30"/>
    </row>
    <row r="528" spans="1:18" x14ac:dyDescent="0.25">
      <c r="A528" s="13"/>
      <c r="B528" s="13"/>
      <c r="C528" s="13"/>
      <c r="D528" s="13"/>
      <c r="E528" s="13"/>
      <c r="F528" s="13"/>
      <c r="G528" s="13"/>
      <c r="H528" s="13"/>
      <c r="I528" s="13"/>
      <c r="J528" s="30"/>
      <c r="K528" s="30"/>
      <c r="L528" s="30"/>
      <c r="M528" s="30"/>
      <c r="N528" s="30"/>
      <c r="O528" s="30"/>
      <c r="P528" s="30"/>
      <c r="Q528" s="30"/>
      <c r="R528" s="30"/>
    </row>
    <row r="529" spans="1:18" x14ac:dyDescent="0.25">
      <c r="A529" s="13"/>
      <c r="B529" s="13"/>
      <c r="C529" s="13"/>
      <c r="D529" s="13"/>
      <c r="E529" s="13"/>
      <c r="F529" s="13"/>
      <c r="G529" s="13"/>
      <c r="H529" s="13"/>
      <c r="I529" s="13"/>
      <c r="J529" s="30"/>
      <c r="K529" s="30"/>
      <c r="L529" s="30"/>
      <c r="M529" s="30"/>
      <c r="N529" s="30"/>
      <c r="O529" s="30"/>
      <c r="P529" s="30"/>
      <c r="Q529" s="30"/>
      <c r="R529" s="30"/>
    </row>
    <row r="530" spans="1:18" x14ac:dyDescent="0.25">
      <c r="A530" s="13"/>
      <c r="B530" s="13"/>
      <c r="C530" s="13"/>
      <c r="D530" s="13"/>
      <c r="E530" s="13"/>
      <c r="F530" s="13"/>
      <c r="G530" s="13"/>
      <c r="H530" s="13"/>
      <c r="I530" s="13"/>
      <c r="J530" s="30"/>
      <c r="K530" s="30"/>
      <c r="L530" s="30"/>
      <c r="M530" s="30"/>
      <c r="N530" s="30"/>
      <c r="O530" s="30"/>
      <c r="P530" s="30"/>
      <c r="Q530" s="30"/>
      <c r="R530" s="30"/>
    </row>
    <row r="531" spans="1:18" x14ac:dyDescent="0.25">
      <c r="A531" s="13"/>
      <c r="B531" s="13"/>
      <c r="C531" s="13"/>
      <c r="D531" s="13"/>
      <c r="E531" s="13"/>
      <c r="F531" s="13"/>
      <c r="G531" s="13"/>
      <c r="H531" s="13"/>
      <c r="I531" s="13"/>
      <c r="J531" s="30"/>
      <c r="K531" s="30"/>
      <c r="L531" s="30"/>
      <c r="M531" s="30"/>
      <c r="N531" s="30"/>
      <c r="O531" s="30"/>
      <c r="P531" s="30"/>
      <c r="Q531" s="30"/>
      <c r="R531" s="30"/>
    </row>
    <row r="532" spans="1:18" x14ac:dyDescent="0.25">
      <c r="A532" s="13"/>
      <c r="B532" s="13"/>
      <c r="C532" s="13"/>
      <c r="D532" s="13"/>
      <c r="E532" s="13"/>
      <c r="F532" s="13"/>
      <c r="G532" s="13"/>
      <c r="H532" s="13"/>
      <c r="I532" s="13"/>
      <c r="J532" s="30"/>
      <c r="K532" s="30"/>
      <c r="L532" s="30"/>
      <c r="M532" s="30"/>
      <c r="N532" s="30"/>
      <c r="O532" s="30"/>
      <c r="P532" s="30"/>
      <c r="Q532" s="30"/>
      <c r="R532" s="30"/>
    </row>
    <row r="533" spans="1:18" x14ac:dyDescent="0.25">
      <c r="A533" s="13"/>
      <c r="B533" s="13"/>
      <c r="C533" s="13"/>
      <c r="D533" s="13"/>
      <c r="E533" s="13"/>
      <c r="F533" s="13"/>
      <c r="G533" s="13"/>
      <c r="H533" s="13"/>
      <c r="I533" s="13"/>
      <c r="J533" s="30"/>
      <c r="K533" s="30"/>
      <c r="L533" s="30"/>
      <c r="M533" s="30"/>
      <c r="N533" s="30"/>
      <c r="O533" s="30"/>
      <c r="P533" s="30"/>
      <c r="Q533" s="30"/>
      <c r="R533" s="30"/>
    </row>
    <row r="534" spans="1:18" x14ac:dyDescent="0.25">
      <c r="A534" s="13"/>
      <c r="B534" s="13"/>
      <c r="C534" s="13"/>
      <c r="D534" s="13"/>
      <c r="E534" s="13"/>
      <c r="F534" s="13"/>
      <c r="G534" s="13"/>
      <c r="H534" s="13"/>
      <c r="I534" s="13"/>
      <c r="J534" s="30"/>
      <c r="K534" s="30"/>
      <c r="L534" s="30"/>
      <c r="M534" s="30"/>
      <c r="N534" s="30"/>
      <c r="O534" s="30"/>
      <c r="P534" s="30"/>
      <c r="Q534" s="30"/>
      <c r="R534" s="30"/>
    </row>
    <row r="535" spans="1:18" x14ac:dyDescent="0.25">
      <c r="A535" s="13"/>
      <c r="B535" s="13"/>
      <c r="C535" s="13"/>
      <c r="D535" s="13"/>
      <c r="E535" s="13"/>
      <c r="F535" s="13"/>
      <c r="G535" s="13"/>
      <c r="H535" s="13"/>
      <c r="I535" s="13"/>
      <c r="J535" s="30"/>
      <c r="K535" s="30"/>
      <c r="L535" s="30"/>
      <c r="M535" s="30"/>
      <c r="N535" s="30"/>
      <c r="O535" s="30"/>
      <c r="P535" s="30"/>
      <c r="Q535" s="30"/>
      <c r="R535" s="30"/>
    </row>
    <row r="536" spans="1:18" x14ac:dyDescent="0.25">
      <c r="A536" s="13"/>
      <c r="B536" s="13"/>
      <c r="C536" s="13"/>
      <c r="D536" s="13"/>
      <c r="E536" s="13"/>
      <c r="F536" s="13"/>
      <c r="G536" s="13"/>
      <c r="H536" s="13"/>
      <c r="I536" s="13"/>
      <c r="J536" s="30"/>
      <c r="K536" s="30"/>
      <c r="L536" s="30"/>
      <c r="M536" s="30"/>
      <c r="N536" s="30"/>
      <c r="O536" s="30"/>
      <c r="P536" s="30"/>
      <c r="Q536" s="30"/>
      <c r="R536" s="30"/>
    </row>
    <row r="537" spans="1:18" x14ac:dyDescent="0.25">
      <c r="A537" s="13"/>
      <c r="B537" s="13"/>
      <c r="C537" s="13"/>
      <c r="D537" s="13"/>
      <c r="E537" s="13"/>
      <c r="F537" s="13"/>
      <c r="G537" s="13"/>
      <c r="H537" s="13"/>
      <c r="I537" s="13"/>
      <c r="J537" s="30"/>
      <c r="K537" s="30"/>
      <c r="L537" s="30"/>
      <c r="M537" s="30"/>
      <c r="N537" s="30"/>
      <c r="O537" s="30"/>
      <c r="P537" s="30"/>
      <c r="Q537" s="30"/>
      <c r="R537" s="30"/>
    </row>
    <row r="538" spans="1:18" x14ac:dyDescent="0.25">
      <c r="A538" s="13"/>
      <c r="B538" s="13"/>
      <c r="C538" s="13"/>
      <c r="D538" s="13"/>
      <c r="E538" s="13"/>
      <c r="F538" s="13"/>
      <c r="G538" s="13"/>
      <c r="H538" s="13"/>
      <c r="I538" s="13"/>
      <c r="J538" s="30"/>
      <c r="K538" s="30"/>
      <c r="L538" s="30"/>
      <c r="M538" s="30"/>
      <c r="N538" s="30"/>
      <c r="O538" s="30"/>
      <c r="P538" s="30"/>
      <c r="Q538" s="30"/>
      <c r="R538" s="30"/>
    </row>
    <row r="539" spans="1:18" x14ac:dyDescent="0.25">
      <c r="A539" s="13"/>
      <c r="B539" s="13"/>
      <c r="C539" s="13"/>
      <c r="D539" s="13"/>
      <c r="E539" s="13"/>
      <c r="F539" s="13"/>
      <c r="G539" s="13"/>
      <c r="H539" s="13"/>
      <c r="I539" s="13"/>
      <c r="J539" s="30"/>
      <c r="K539" s="30"/>
      <c r="L539" s="30"/>
      <c r="M539" s="30"/>
      <c r="N539" s="30"/>
      <c r="O539" s="30"/>
      <c r="P539" s="30"/>
      <c r="Q539" s="30"/>
      <c r="R539" s="30"/>
    </row>
    <row r="540" spans="1:18" x14ac:dyDescent="0.25">
      <c r="A540" s="13"/>
      <c r="B540" s="13"/>
      <c r="C540" s="13"/>
      <c r="D540" s="13"/>
      <c r="E540" s="13"/>
      <c r="F540" s="13"/>
      <c r="G540" s="13"/>
      <c r="H540" s="13"/>
      <c r="I540" s="13"/>
      <c r="J540" s="30"/>
      <c r="K540" s="30"/>
      <c r="L540" s="30"/>
      <c r="M540" s="30"/>
      <c r="N540" s="30"/>
      <c r="O540" s="30"/>
      <c r="P540" s="30"/>
      <c r="Q540" s="30"/>
      <c r="R540" s="30"/>
    </row>
    <row r="541" spans="1:18" x14ac:dyDescent="0.25">
      <c r="A541" s="13"/>
      <c r="B541" s="13"/>
      <c r="C541" s="13"/>
      <c r="D541" s="13"/>
      <c r="E541" s="13"/>
      <c r="F541" s="13"/>
      <c r="G541" s="13"/>
      <c r="H541" s="13"/>
      <c r="I541" s="13"/>
      <c r="J541" s="30"/>
      <c r="K541" s="30"/>
      <c r="L541" s="30"/>
      <c r="M541" s="30"/>
      <c r="N541" s="30"/>
      <c r="O541" s="30"/>
      <c r="P541" s="30"/>
      <c r="Q541" s="30"/>
      <c r="R541" s="30"/>
    </row>
    <row r="542" spans="1:18" x14ac:dyDescent="0.25">
      <c r="A542" s="13"/>
      <c r="B542" s="13"/>
      <c r="C542" s="13"/>
      <c r="D542" s="13"/>
      <c r="E542" s="13"/>
      <c r="F542" s="13"/>
      <c r="G542" s="13"/>
      <c r="H542" s="13"/>
      <c r="I542" s="13"/>
      <c r="J542" s="30"/>
      <c r="K542" s="30"/>
      <c r="L542" s="30"/>
      <c r="M542" s="30"/>
      <c r="N542" s="30"/>
      <c r="O542" s="30"/>
      <c r="P542" s="30"/>
      <c r="Q542" s="30"/>
      <c r="R542" s="30"/>
    </row>
    <row r="543" spans="1:18" x14ac:dyDescent="0.25">
      <c r="A543" s="13"/>
      <c r="B543" s="13"/>
      <c r="C543" s="13"/>
      <c r="D543" s="13"/>
      <c r="E543" s="13"/>
      <c r="F543" s="13"/>
      <c r="G543" s="13"/>
      <c r="H543" s="13"/>
      <c r="I543" s="13"/>
      <c r="J543" s="30"/>
      <c r="K543" s="30"/>
      <c r="L543" s="30"/>
      <c r="M543" s="30"/>
      <c r="N543" s="30"/>
      <c r="O543" s="30"/>
      <c r="P543" s="30"/>
      <c r="Q543" s="30"/>
      <c r="R543" s="30"/>
    </row>
    <row r="544" spans="1:18" x14ac:dyDescent="0.25">
      <c r="A544" s="13"/>
      <c r="B544" s="13"/>
      <c r="C544" s="13"/>
      <c r="D544" s="13"/>
      <c r="E544" s="13"/>
      <c r="F544" s="13"/>
      <c r="G544" s="13"/>
      <c r="H544" s="13"/>
      <c r="I544" s="13"/>
      <c r="J544" s="30"/>
      <c r="K544" s="30"/>
      <c r="L544" s="30"/>
      <c r="M544" s="30"/>
      <c r="N544" s="30"/>
      <c r="O544" s="30"/>
      <c r="P544" s="30"/>
      <c r="Q544" s="30"/>
      <c r="R544" s="30"/>
    </row>
    <row r="545" spans="1:18" x14ac:dyDescent="0.25">
      <c r="A545" s="13"/>
      <c r="B545" s="13"/>
      <c r="C545" s="13"/>
      <c r="D545" s="13"/>
      <c r="E545" s="13"/>
      <c r="F545" s="13"/>
      <c r="G545" s="13"/>
      <c r="H545" s="13"/>
      <c r="I545" s="13"/>
      <c r="J545" s="30"/>
      <c r="K545" s="30"/>
      <c r="L545" s="30"/>
      <c r="M545" s="30"/>
      <c r="N545" s="30"/>
      <c r="O545" s="30"/>
      <c r="P545" s="30"/>
      <c r="Q545" s="30"/>
      <c r="R545" s="30"/>
    </row>
    <row r="546" spans="1:18" x14ac:dyDescent="0.25">
      <c r="A546" s="13"/>
      <c r="B546" s="13"/>
      <c r="C546" s="13"/>
      <c r="D546" s="13"/>
      <c r="E546" s="13"/>
      <c r="F546" s="13"/>
      <c r="G546" s="13"/>
      <c r="H546" s="13"/>
      <c r="I546" s="13"/>
      <c r="J546" s="30"/>
      <c r="K546" s="30"/>
      <c r="L546" s="30"/>
      <c r="M546" s="30"/>
      <c r="N546" s="30"/>
      <c r="O546" s="30"/>
      <c r="P546" s="30"/>
      <c r="Q546" s="30"/>
      <c r="R546" s="30"/>
    </row>
    <row r="547" spans="1:18" x14ac:dyDescent="0.25">
      <c r="A547" s="13"/>
      <c r="B547" s="13"/>
      <c r="C547" s="13"/>
      <c r="D547" s="13"/>
      <c r="E547" s="13"/>
      <c r="F547" s="13"/>
      <c r="G547" s="13"/>
      <c r="H547" s="13"/>
      <c r="I547" s="13"/>
      <c r="J547" s="30"/>
      <c r="K547" s="30"/>
      <c r="L547" s="30"/>
      <c r="M547" s="30"/>
      <c r="N547" s="30"/>
      <c r="O547" s="30"/>
      <c r="P547" s="30"/>
      <c r="Q547" s="30"/>
      <c r="R547" s="30"/>
    </row>
    <row r="548" spans="1:18" x14ac:dyDescent="0.25">
      <c r="A548" s="13"/>
      <c r="B548" s="13"/>
      <c r="C548" s="13"/>
      <c r="D548" s="13"/>
      <c r="E548" s="13"/>
      <c r="F548" s="13"/>
      <c r="G548" s="13"/>
      <c r="H548" s="13"/>
      <c r="I548" s="13"/>
      <c r="J548" s="30"/>
      <c r="K548" s="30"/>
      <c r="L548" s="30"/>
      <c r="M548" s="30"/>
      <c r="N548" s="30"/>
      <c r="O548" s="30"/>
      <c r="P548" s="30"/>
      <c r="Q548" s="30"/>
      <c r="R548" s="30"/>
    </row>
    <row r="549" spans="1:18" x14ac:dyDescent="0.25">
      <c r="A549" s="13"/>
      <c r="B549" s="13"/>
      <c r="C549" s="13"/>
      <c r="D549" s="13"/>
      <c r="E549" s="13"/>
      <c r="F549" s="13"/>
      <c r="G549" s="13"/>
      <c r="H549" s="13"/>
      <c r="I549" s="13"/>
      <c r="J549" s="30"/>
      <c r="K549" s="30"/>
      <c r="L549" s="30"/>
      <c r="M549" s="30"/>
      <c r="N549" s="30"/>
      <c r="O549" s="30"/>
      <c r="P549" s="30"/>
      <c r="Q549" s="30"/>
      <c r="R549" s="30"/>
    </row>
    <row r="550" spans="1:18" x14ac:dyDescent="0.25">
      <c r="A550" s="13"/>
      <c r="B550" s="13"/>
      <c r="C550" s="13"/>
      <c r="D550" s="13"/>
      <c r="E550" s="13"/>
      <c r="F550" s="13"/>
      <c r="G550" s="13"/>
      <c r="H550" s="13"/>
      <c r="I550" s="13"/>
      <c r="J550" s="30"/>
      <c r="K550" s="30"/>
      <c r="L550" s="30"/>
      <c r="M550" s="30"/>
      <c r="N550" s="30"/>
      <c r="O550" s="30"/>
      <c r="P550" s="30"/>
      <c r="Q550" s="30"/>
      <c r="R550" s="30"/>
    </row>
    <row r="551" spans="1:18" x14ac:dyDescent="0.25">
      <c r="A551" s="13"/>
      <c r="B551" s="13"/>
      <c r="C551" s="13"/>
      <c r="D551" s="13"/>
      <c r="E551" s="13"/>
      <c r="F551" s="13"/>
      <c r="G551" s="13"/>
      <c r="H551" s="13"/>
      <c r="I551" s="13"/>
      <c r="J551" s="30"/>
      <c r="K551" s="30"/>
      <c r="L551" s="30"/>
      <c r="M551" s="30"/>
      <c r="N551" s="30"/>
      <c r="O551" s="30"/>
      <c r="P551" s="30"/>
      <c r="Q551" s="30"/>
      <c r="R551" s="30"/>
    </row>
    <row r="552" spans="1:18" x14ac:dyDescent="0.25">
      <c r="A552" s="13"/>
      <c r="B552" s="13"/>
      <c r="C552" s="13"/>
      <c r="D552" s="13"/>
      <c r="E552" s="13"/>
      <c r="F552" s="13"/>
      <c r="G552" s="13"/>
      <c r="H552" s="13"/>
      <c r="I552" s="13"/>
      <c r="J552" s="30"/>
      <c r="K552" s="30"/>
      <c r="L552" s="30"/>
      <c r="M552" s="30"/>
      <c r="N552" s="30"/>
      <c r="O552" s="30"/>
      <c r="P552" s="30"/>
      <c r="Q552" s="30"/>
      <c r="R552" s="30"/>
    </row>
    <row r="553" spans="1:18" x14ac:dyDescent="0.25">
      <c r="A553" s="13"/>
      <c r="B553" s="13"/>
      <c r="C553" s="13"/>
      <c r="D553" s="13"/>
      <c r="E553" s="13"/>
      <c r="F553" s="13"/>
      <c r="G553" s="13"/>
      <c r="H553" s="13"/>
      <c r="I553" s="13"/>
      <c r="J553" s="30"/>
      <c r="K553" s="30"/>
      <c r="L553" s="30"/>
      <c r="M553" s="30"/>
      <c r="N553" s="30"/>
      <c r="O553" s="30"/>
      <c r="P553" s="30"/>
      <c r="Q553" s="30"/>
      <c r="R553" s="30"/>
    </row>
    <row r="554" spans="1:18" x14ac:dyDescent="0.25">
      <c r="A554" s="13"/>
      <c r="B554" s="13"/>
      <c r="C554" s="13"/>
      <c r="D554" s="13"/>
      <c r="E554" s="13"/>
      <c r="F554" s="13"/>
      <c r="G554" s="13"/>
      <c r="H554" s="13"/>
      <c r="I554" s="13"/>
      <c r="J554" s="30"/>
      <c r="K554" s="30"/>
      <c r="L554" s="30"/>
      <c r="M554" s="30"/>
      <c r="N554" s="30"/>
      <c r="O554" s="30"/>
      <c r="P554" s="30"/>
      <c r="Q554" s="30"/>
      <c r="R554" s="30"/>
    </row>
    <row r="555" spans="1:18" x14ac:dyDescent="0.25">
      <c r="A555" s="13"/>
      <c r="B555" s="13"/>
      <c r="C555" s="13"/>
      <c r="D555" s="13"/>
      <c r="E555" s="13"/>
      <c r="F555" s="13"/>
      <c r="G555" s="13"/>
      <c r="H555" s="13"/>
      <c r="I555" s="13"/>
      <c r="J555" s="30"/>
      <c r="K555" s="30"/>
      <c r="L555" s="30"/>
      <c r="M555" s="30"/>
      <c r="N555" s="30"/>
      <c r="O555" s="30"/>
      <c r="P555" s="30"/>
      <c r="Q555" s="30"/>
      <c r="R555" s="30"/>
    </row>
    <row r="556" spans="1:18" x14ac:dyDescent="0.25">
      <c r="A556" s="13"/>
      <c r="B556" s="13"/>
      <c r="C556" s="13"/>
      <c r="D556" s="13"/>
      <c r="E556" s="13"/>
      <c r="F556" s="13"/>
      <c r="G556" s="13"/>
      <c r="H556" s="13"/>
      <c r="I556" s="13"/>
      <c r="J556" s="30"/>
      <c r="K556" s="30"/>
      <c r="L556" s="30"/>
      <c r="M556" s="30"/>
      <c r="N556" s="30"/>
      <c r="O556" s="30"/>
      <c r="P556" s="30"/>
      <c r="Q556" s="30"/>
      <c r="R556" s="30"/>
    </row>
    <row r="557" spans="1:18" x14ac:dyDescent="0.25">
      <c r="A557" s="13"/>
      <c r="B557" s="13"/>
      <c r="C557" s="13"/>
      <c r="D557" s="13"/>
      <c r="E557" s="13"/>
      <c r="F557" s="13"/>
      <c r="G557" s="13"/>
      <c r="H557" s="13"/>
      <c r="I557" s="13"/>
      <c r="J557" s="30"/>
      <c r="K557" s="30"/>
      <c r="L557" s="30"/>
      <c r="M557" s="30"/>
      <c r="N557" s="30"/>
      <c r="O557" s="30"/>
      <c r="P557" s="30"/>
      <c r="Q557" s="30"/>
      <c r="R557" s="30"/>
    </row>
    <row r="558" spans="1:18" x14ac:dyDescent="0.25">
      <c r="A558" s="13"/>
      <c r="B558" s="13"/>
      <c r="C558" s="13"/>
      <c r="D558" s="13"/>
      <c r="E558" s="13"/>
      <c r="F558" s="13"/>
      <c r="G558" s="13"/>
      <c r="H558" s="13"/>
      <c r="I558" s="13"/>
      <c r="J558" s="30"/>
      <c r="K558" s="30"/>
      <c r="L558" s="30"/>
      <c r="M558" s="30"/>
      <c r="N558" s="30"/>
      <c r="O558" s="30"/>
      <c r="P558" s="30"/>
      <c r="Q558" s="30"/>
      <c r="R558" s="30"/>
    </row>
    <row r="559" spans="1:18" x14ac:dyDescent="0.25">
      <c r="A559" s="13"/>
      <c r="B559" s="13"/>
      <c r="C559" s="13"/>
      <c r="D559" s="13"/>
      <c r="E559" s="13"/>
      <c r="F559" s="13"/>
      <c r="G559" s="13"/>
      <c r="H559" s="13"/>
      <c r="I559" s="13"/>
      <c r="J559" s="30"/>
      <c r="K559" s="30"/>
      <c r="L559" s="30"/>
      <c r="M559" s="30"/>
      <c r="N559" s="30"/>
      <c r="O559" s="30"/>
      <c r="P559" s="30"/>
      <c r="Q559" s="30"/>
      <c r="R559" s="30"/>
    </row>
    <row r="560" spans="1:18" x14ac:dyDescent="0.25">
      <c r="A560" s="13"/>
      <c r="B560" s="13"/>
      <c r="C560" s="13"/>
      <c r="D560" s="13"/>
      <c r="E560" s="13"/>
      <c r="F560" s="13"/>
      <c r="G560" s="13"/>
      <c r="H560" s="13"/>
      <c r="I560" s="13"/>
      <c r="J560" s="30"/>
      <c r="K560" s="30"/>
      <c r="L560" s="30"/>
      <c r="M560" s="30"/>
      <c r="N560" s="30"/>
      <c r="O560" s="30"/>
      <c r="P560" s="30"/>
      <c r="Q560" s="30"/>
      <c r="R560" s="30"/>
    </row>
    <row r="561" spans="1:18" x14ac:dyDescent="0.25">
      <c r="A561" s="13"/>
      <c r="B561" s="13"/>
      <c r="C561" s="13"/>
      <c r="D561" s="13"/>
      <c r="E561" s="13"/>
      <c r="F561" s="13"/>
      <c r="G561" s="13"/>
      <c r="H561" s="13"/>
      <c r="I561" s="13"/>
      <c r="J561" s="30"/>
      <c r="K561" s="30"/>
      <c r="L561" s="30"/>
      <c r="M561" s="30"/>
      <c r="N561" s="30"/>
      <c r="O561" s="30"/>
      <c r="P561" s="30"/>
      <c r="Q561" s="30"/>
      <c r="R561" s="30"/>
    </row>
    <row r="562" spans="1:18" x14ac:dyDescent="0.25">
      <c r="A562" s="13"/>
      <c r="B562" s="13"/>
      <c r="C562" s="13"/>
      <c r="D562" s="13"/>
      <c r="E562" s="13"/>
      <c r="F562" s="13"/>
      <c r="G562" s="13"/>
      <c r="H562" s="13"/>
      <c r="I562" s="13"/>
      <c r="J562" s="30"/>
      <c r="K562" s="30"/>
      <c r="L562" s="30"/>
      <c r="M562" s="30"/>
      <c r="N562" s="30"/>
      <c r="O562" s="30"/>
      <c r="P562" s="30"/>
      <c r="Q562" s="30"/>
      <c r="R562" s="30"/>
    </row>
    <row r="563" spans="1:18" x14ac:dyDescent="0.25">
      <c r="A563" s="13"/>
      <c r="B563" s="13"/>
      <c r="C563" s="13"/>
      <c r="D563" s="13"/>
      <c r="E563" s="13"/>
      <c r="F563" s="13"/>
      <c r="G563" s="13"/>
      <c r="H563" s="13"/>
      <c r="I563" s="13"/>
      <c r="J563" s="30"/>
      <c r="K563" s="30"/>
      <c r="L563" s="30"/>
      <c r="M563" s="30"/>
      <c r="N563" s="30"/>
      <c r="O563" s="30"/>
      <c r="P563" s="30"/>
      <c r="Q563" s="30"/>
      <c r="R563" s="30"/>
    </row>
    <row r="564" spans="1:18" x14ac:dyDescent="0.25">
      <c r="A564" s="13"/>
      <c r="B564" s="13"/>
      <c r="C564" s="13"/>
      <c r="D564" s="13"/>
      <c r="E564" s="13"/>
      <c r="F564" s="13"/>
      <c r="G564" s="13"/>
      <c r="H564" s="13"/>
      <c r="I564" s="13"/>
      <c r="J564" s="30"/>
      <c r="K564" s="30"/>
      <c r="L564" s="30"/>
      <c r="M564" s="30"/>
      <c r="N564" s="30"/>
      <c r="O564" s="30"/>
      <c r="P564" s="30"/>
      <c r="Q564" s="30"/>
      <c r="R564" s="30"/>
    </row>
    <row r="565" spans="1:18" x14ac:dyDescent="0.25">
      <c r="A565" s="13"/>
      <c r="B565" s="13"/>
      <c r="C565" s="13"/>
      <c r="D565" s="13"/>
      <c r="E565" s="13"/>
      <c r="F565" s="13"/>
      <c r="G565" s="13"/>
      <c r="H565" s="13"/>
      <c r="I565" s="13"/>
      <c r="J565" s="30"/>
      <c r="K565" s="30"/>
      <c r="L565" s="30"/>
      <c r="M565" s="30"/>
      <c r="N565" s="30"/>
      <c r="O565" s="30"/>
      <c r="P565" s="30"/>
      <c r="Q565" s="30"/>
      <c r="R565" s="30"/>
    </row>
    <row r="566" spans="1:18" x14ac:dyDescent="0.25">
      <c r="A566" s="13"/>
      <c r="B566" s="13"/>
      <c r="C566" s="13"/>
      <c r="D566" s="13"/>
      <c r="E566" s="13"/>
      <c r="F566" s="13"/>
      <c r="G566" s="13"/>
      <c r="H566" s="13"/>
      <c r="I566" s="13"/>
      <c r="J566" s="30"/>
      <c r="K566" s="30"/>
      <c r="L566" s="30"/>
      <c r="M566" s="30"/>
      <c r="N566" s="30"/>
      <c r="O566" s="30"/>
      <c r="P566" s="30"/>
      <c r="Q566" s="30"/>
      <c r="R566" s="30"/>
    </row>
    <row r="567" spans="1:18" x14ac:dyDescent="0.25">
      <c r="A567" s="13"/>
      <c r="B567" s="13"/>
      <c r="C567" s="13"/>
      <c r="D567" s="13"/>
      <c r="E567" s="13"/>
      <c r="F567" s="13"/>
      <c r="G567" s="13"/>
      <c r="H567" s="13"/>
      <c r="I567" s="13"/>
      <c r="J567" s="30"/>
      <c r="K567" s="30"/>
      <c r="L567" s="30"/>
      <c r="M567" s="30"/>
      <c r="N567" s="30"/>
      <c r="O567" s="30"/>
      <c r="P567" s="30"/>
      <c r="Q567" s="30"/>
      <c r="R567" s="30"/>
    </row>
    <row r="568" spans="1:18" x14ac:dyDescent="0.25">
      <c r="A568" s="13"/>
      <c r="B568" s="13"/>
      <c r="C568" s="13"/>
      <c r="D568" s="13"/>
      <c r="E568" s="13"/>
      <c r="F568" s="13"/>
      <c r="G568" s="13"/>
      <c r="H568" s="13"/>
      <c r="I568" s="13"/>
      <c r="J568" s="30"/>
      <c r="K568" s="30"/>
      <c r="L568" s="30"/>
      <c r="M568" s="30"/>
      <c r="N568" s="30"/>
      <c r="O568" s="30"/>
      <c r="P568" s="30"/>
      <c r="Q568" s="30"/>
      <c r="R568" s="30"/>
    </row>
    <row r="569" spans="1:18" x14ac:dyDescent="0.25">
      <c r="A569" s="13"/>
      <c r="B569" s="13"/>
      <c r="C569" s="13"/>
      <c r="D569" s="13"/>
      <c r="E569" s="13"/>
      <c r="F569" s="13"/>
      <c r="G569" s="13"/>
      <c r="H569" s="13"/>
      <c r="I569" s="13"/>
      <c r="J569" s="30"/>
      <c r="K569" s="30"/>
      <c r="L569" s="30"/>
      <c r="M569" s="30"/>
      <c r="N569" s="30"/>
      <c r="O569" s="30"/>
      <c r="P569" s="30"/>
      <c r="Q569" s="30"/>
      <c r="R569" s="30"/>
    </row>
    <row r="570" spans="1:18" x14ac:dyDescent="0.25">
      <c r="A570" s="13"/>
      <c r="B570" s="13"/>
      <c r="C570" s="13"/>
      <c r="D570" s="13"/>
      <c r="E570" s="13"/>
      <c r="F570" s="13"/>
      <c r="G570" s="13"/>
      <c r="H570" s="13"/>
      <c r="I570" s="13"/>
      <c r="J570" s="30"/>
      <c r="K570" s="30"/>
      <c r="L570" s="30"/>
      <c r="M570" s="30"/>
      <c r="N570" s="30"/>
      <c r="O570" s="30"/>
      <c r="P570" s="30"/>
      <c r="Q570" s="30"/>
      <c r="R570" s="30"/>
    </row>
    <row r="571" spans="1:18" x14ac:dyDescent="0.25">
      <c r="A571" s="13"/>
      <c r="B571" s="13"/>
      <c r="C571" s="13"/>
      <c r="D571" s="13"/>
      <c r="E571" s="13"/>
      <c r="F571" s="13"/>
      <c r="G571" s="13"/>
      <c r="H571" s="13"/>
      <c r="I571" s="13"/>
      <c r="J571" s="30"/>
      <c r="K571" s="30"/>
      <c r="L571" s="30"/>
      <c r="M571" s="30"/>
      <c r="N571" s="30"/>
      <c r="O571" s="30"/>
      <c r="P571" s="30"/>
      <c r="Q571" s="30"/>
      <c r="R571" s="30"/>
    </row>
    <row r="572" spans="1:18" x14ac:dyDescent="0.25">
      <c r="A572" s="13"/>
      <c r="B572" s="13"/>
      <c r="C572" s="13"/>
      <c r="D572" s="13"/>
      <c r="E572" s="13"/>
      <c r="F572" s="13"/>
      <c r="G572" s="13"/>
      <c r="H572" s="13"/>
      <c r="I572" s="13"/>
      <c r="J572" s="30"/>
      <c r="K572" s="30"/>
      <c r="L572" s="30"/>
      <c r="M572" s="30"/>
      <c r="N572" s="30"/>
      <c r="O572" s="30"/>
      <c r="P572" s="30"/>
      <c r="Q572" s="30"/>
      <c r="R572" s="30"/>
    </row>
    <row r="573" spans="1:18" x14ac:dyDescent="0.25">
      <c r="A573" s="13"/>
      <c r="B573" s="13"/>
      <c r="C573" s="13"/>
      <c r="D573" s="13"/>
      <c r="E573" s="13"/>
      <c r="F573" s="13"/>
      <c r="G573" s="13"/>
      <c r="H573" s="13"/>
      <c r="I573" s="13"/>
      <c r="J573" s="30"/>
      <c r="K573" s="30"/>
      <c r="L573" s="30"/>
      <c r="M573" s="30"/>
      <c r="N573" s="30"/>
      <c r="O573" s="30"/>
      <c r="P573" s="30"/>
      <c r="Q573" s="30"/>
      <c r="R573" s="30"/>
    </row>
    <row r="574" spans="1:18" x14ac:dyDescent="0.25">
      <c r="A574" s="13"/>
      <c r="B574" s="13"/>
      <c r="C574" s="13"/>
      <c r="D574" s="13"/>
      <c r="E574" s="13"/>
      <c r="F574" s="13"/>
      <c r="G574" s="13"/>
      <c r="H574" s="13"/>
      <c r="I574" s="13"/>
      <c r="J574" s="30"/>
      <c r="K574" s="30"/>
      <c r="L574" s="30"/>
      <c r="M574" s="30"/>
      <c r="N574" s="30"/>
      <c r="O574" s="30"/>
      <c r="P574" s="30"/>
      <c r="Q574" s="30"/>
      <c r="R574" s="30"/>
    </row>
    <row r="575" spans="1:18" x14ac:dyDescent="0.25">
      <c r="A575" s="13"/>
      <c r="B575" s="13"/>
      <c r="C575" s="13"/>
      <c r="D575" s="13"/>
      <c r="E575" s="13"/>
      <c r="F575" s="13"/>
      <c r="G575" s="13"/>
      <c r="H575" s="13"/>
      <c r="I575" s="13"/>
      <c r="J575" s="30"/>
      <c r="K575" s="30"/>
      <c r="L575" s="30"/>
      <c r="M575" s="30"/>
      <c r="N575" s="30"/>
      <c r="O575" s="30"/>
      <c r="P575" s="30"/>
      <c r="Q575" s="30"/>
      <c r="R575" s="30"/>
    </row>
    <row r="576" spans="1:18" x14ac:dyDescent="0.25">
      <c r="A576" s="13"/>
      <c r="B576" s="13"/>
      <c r="C576" s="13"/>
      <c r="D576" s="13"/>
      <c r="E576" s="13"/>
      <c r="F576" s="13"/>
      <c r="G576" s="13"/>
      <c r="H576" s="13"/>
      <c r="I576" s="13"/>
      <c r="J576" s="30"/>
      <c r="K576" s="30"/>
      <c r="L576" s="30"/>
      <c r="M576" s="30"/>
      <c r="N576" s="30"/>
      <c r="O576" s="30"/>
      <c r="P576" s="30"/>
      <c r="Q576" s="30"/>
      <c r="R576" s="30"/>
    </row>
    <row r="577" spans="1:18" x14ac:dyDescent="0.25">
      <c r="A577" s="13"/>
      <c r="B577" s="13"/>
      <c r="C577" s="13"/>
      <c r="D577" s="13"/>
      <c r="E577" s="13"/>
      <c r="F577" s="13"/>
      <c r="G577" s="13"/>
      <c r="H577" s="13"/>
      <c r="I577" s="13"/>
      <c r="J577" s="30"/>
      <c r="K577" s="30"/>
      <c r="L577" s="30"/>
      <c r="M577" s="30"/>
      <c r="N577" s="30"/>
      <c r="O577" s="30"/>
      <c r="P577" s="30"/>
      <c r="Q577" s="30"/>
      <c r="R577" s="30"/>
    </row>
    <row r="578" spans="1:18" x14ac:dyDescent="0.25">
      <c r="A578" s="13"/>
      <c r="B578" s="13"/>
      <c r="C578" s="13"/>
      <c r="D578" s="13"/>
      <c r="E578" s="13"/>
      <c r="F578" s="13"/>
      <c r="G578" s="13"/>
      <c r="H578" s="13"/>
      <c r="I578" s="13"/>
      <c r="J578" s="30"/>
      <c r="K578" s="30"/>
      <c r="L578" s="30"/>
      <c r="M578" s="30"/>
      <c r="N578" s="30"/>
      <c r="O578" s="30"/>
      <c r="P578" s="30"/>
      <c r="Q578" s="30"/>
      <c r="R578" s="30"/>
    </row>
    <row r="579" spans="1:18" x14ac:dyDescent="0.25">
      <c r="A579" s="13"/>
      <c r="B579" s="13"/>
      <c r="C579" s="13"/>
      <c r="D579" s="13"/>
      <c r="E579" s="13"/>
      <c r="F579" s="13"/>
      <c r="G579" s="13"/>
      <c r="H579" s="13"/>
      <c r="I579" s="13"/>
      <c r="J579" s="30"/>
      <c r="K579" s="30"/>
      <c r="L579" s="30"/>
      <c r="M579" s="30"/>
      <c r="N579" s="30"/>
      <c r="O579" s="30"/>
      <c r="P579" s="30"/>
      <c r="Q579" s="30"/>
      <c r="R579" s="30"/>
    </row>
    <row r="580" spans="1:18" x14ac:dyDescent="0.25">
      <c r="A580" s="13"/>
      <c r="B580" s="13"/>
      <c r="C580" s="13"/>
      <c r="D580" s="13"/>
      <c r="E580" s="13"/>
      <c r="F580" s="13"/>
      <c r="G580" s="13"/>
      <c r="H580" s="13"/>
      <c r="I580" s="13"/>
      <c r="J580" s="30"/>
      <c r="K580" s="30"/>
      <c r="L580" s="30"/>
      <c r="M580" s="30"/>
      <c r="N580" s="30"/>
      <c r="O580" s="30"/>
      <c r="P580" s="30"/>
      <c r="Q580" s="30"/>
      <c r="R580" s="30"/>
    </row>
    <row r="581" spans="1:18" x14ac:dyDescent="0.25">
      <c r="A581" s="13"/>
      <c r="B581" s="13"/>
      <c r="C581" s="13"/>
      <c r="D581" s="13"/>
      <c r="E581" s="13"/>
      <c r="F581" s="13"/>
      <c r="G581" s="13"/>
      <c r="H581" s="13"/>
      <c r="I581" s="13"/>
      <c r="J581" s="30"/>
      <c r="K581" s="30"/>
      <c r="L581" s="30"/>
      <c r="M581" s="30"/>
      <c r="N581" s="30"/>
      <c r="O581" s="30"/>
      <c r="P581" s="30"/>
      <c r="Q581" s="30"/>
      <c r="R581" s="30"/>
    </row>
    <row r="582" spans="1:18" x14ac:dyDescent="0.25">
      <c r="A582" s="13"/>
      <c r="B582" s="13"/>
      <c r="C582" s="13"/>
      <c r="D582" s="13"/>
      <c r="E582" s="13"/>
      <c r="F582" s="13"/>
      <c r="G582" s="13"/>
      <c r="H582" s="13"/>
      <c r="I582" s="13"/>
      <c r="J582" s="30"/>
      <c r="K582" s="30"/>
      <c r="L582" s="30"/>
      <c r="M582" s="30"/>
      <c r="N582" s="30"/>
      <c r="O582" s="30"/>
      <c r="P582" s="30"/>
      <c r="Q582" s="30"/>
      <c r="R582" s="30"/>
    </row>
    <row r="583" spans="1:18" x14ac:dyDescent="0.25">
      <c r="A583" s="13"/>
      <c r="B583" s="13"/>
      <c r="C583" s="13"/>
      <c r="D583" s="13"/>
      <c r="E583" s="13"/>
      <c r="F583" s="13"/>
      <c r="G583" s="13"/>
      <c r="H583" s="13"/>
      <c r="I583" s="13"/>
      <c r="J583" s="30"/>
      <c r="K583" s="30"/>
      <c r="L583" s="30"/>
      <c r="M583" s="30"/>
      <c r="N583" s="30"/>
      <c r="O583" s="30"/>
      <c r="P583" s="30"/>
      <c r="Q583" s="30"/>
      <c r="R583" s="30"/>
    </row>
    <row r="584" spans="1:18" x14ac:dyDescent="0.25">
      <c r="A584" s="13"/>
      <c r="B584" s="13"/>
      <c r="C584" s="13"/>
      <c r="D584" s="13"/>
      <c r="E584" s="13"/>
      <c r="F584" s="13"/>
      <c r="G584" s="13"/>
      <c r="H584" s="13"/>
      <c r="I584" s="13"/>
      <c r="J584" s="30"/>
      <c r="K584" s="30"/>
      <c r="L584" s="30"/>
      <c r="M584" s="30"/>
      <c r="N584" s="30"/>
      <c r="O584" s="30"/>
      <c r="P584" s="30"/>
      <c r="Q584" s="30"/>
      <c r="R584" s="30"/>
    </row>
    <row r="585" spans="1:18" x14ac:dyDescent="0.25">
      <c r="A585" s="13"/>
      <c r="B585" s="13"/>
      <c r="C585" s="13"/>
      <c r="D585" s="13"/>
      <c r="E585" s="13"/>
      <c r="F585" s="13"/>
      <c r="G585" s="13"/>
      <c r="H585" s="13"/>
      <c r="I585" s="13"/>
      <c r="J585" s="30"/>
      <c r="K585" s="30"/>
      <c r="L585" s="30"/>
      <c r="M585" s="30"/>
      <c r="N585" s="30"/>
      <c r="O585" s="30"/>
      <c r="P585" s="30"/>
      <c r="Q585" s="30"/>
      <c r="R585" s="30"/>
    </row>
    <row r="586" spans="1:18" x14ac:dyDescent="0.25">
      <c r="A586" s="13"/>
      <c r="B586" s="13"/>
      <c r="C586" s="13"/>
      <c r="D586" s="13"/>
      <c r="E586" s="13"/>
      <c r="F586" s="13"/>
      <c r="G586" s="13"/>
      <c r="H586" s="13"/>
      <c r="I586" s="13"/>
      <c r="J586" s="30"/>
      <c r="K586" s="30"/>
      <c r="L586" s="30"/>
      <c r="M586" s="30"/>
      <c r="N586" s="30"/>
      <c r="O586" s="30"/>
      <c r="P586" s="30"/>
      <c r="Q586" s="30"/>
      <c r="R586" s="30"/>
    </row>
    <row r="587" spans="1:18" x14ac:dyDescent="0.25">
      <c r="A587" s="13"/>
      <c r="B587" s="13"/>
      <c r="C587" s="13"/>
      <c r="D587" s="13"/>
      <c r="E587" s="13"/>
      <c r="F587" s="13"/>
      <c r="G587" s="13"/>
      <c r="H587" s="13"/>
      <c r="I587" s="13"/>
      <c r="J587" s="30"/>
      <c r="K587" s="30"/>
      <c r="L587" s="30"/>
      <c r="M587" s="30"/>
      <c r="N587" s="30"/>
      <c r="O587" s="30"/>
      <c r="P587" s="30"/>
      <c r="Q587" s="30"/>
      <c r="R587" s="30"/>
    </row>
    <row r="588" spans="1:18" x14ac:dyDescent="0.25">
      <c r="A588" s="13"/>
      <c r="B588" s="13"/>
      <c r="C588" s="13"/>
      <c r="D588" s="13"/>
      <c r="E588" s="13"/>
      <c r="F588" s="13"/>
      <c r="G588" s="13"/>
      <c r="H588" s="13"/>
      <c r="I588" s="13"/>
      <c r="J588" s="30"/>
      <c r="K588" s="30"/>
      <c r="L588" s="30"/>
      <c r="M588" s="30"/>
      <c r="N588" s="30"/>
      <c r="O588" s="30"/>
      <c r="P588" s="30"/>
      <c r="Q588" s="30"/>
      <c r="R588" s="30"/>
    </row>
    <row r="589" spans="1:18" x14ac:dyDescent="0.25">
      <c r="A589" s="13"/>
      <c r="B589" s="13"/>
      <c r="C589" s="13"/>
      <c r="D589" s="13"/>
      <c r="E589" s="13"/>
      <c r="F589" s="13"/>
      <c r="G589" s="13"/>
      <c r="H589" s="13"/>
      <c r="I589" s="13"/>
      <c r="J589" s="30"/>
      <c r="K589" s="30"/>
      <c r="L589" s="30"/>
      <c r="M589" s="30"/>
      <c r="N589" s="30"/>
      <c r="O589" s="30"/>
      <c r="P589" s="30"/>
      <c r="Q589" s="30"/>
      <c r="R589" s="30"/>
    </row>
    <row r="590" spans="1:18" x14ac:dyDescent="0.25">
      <c r="A590" s="13"/>
      <c r="B590" s="13"/>
      <c r="C590" s="13"/>
      <c r="D590" s="13"/>
      <c r="E590" s="13"/>
      <c r="F590" s="13"/>
      <c r="G590" s="13"/>
      <c r="H590" s="13"/>
      <c r="I590" s="13"/>
      <c r="J590" s="30"/>
      <c r="K590" s="30"/>
      <c r="L590" s="30"/>
      <c r="M590" s="30"/>
      <c r="N590" s="30"/>
      <c r="O590" s="30"/>
      <c r="P590" s="30"/>
      <c r="Q590" s="30"/>
      <c r="R590" s="30"/>
    </row>
    <row r="591" spans="1:18" x14ac:dyDescent="0.25">
      <c r="A591" s="13"/>
      <c r="B591" s="13"/>
      <c r="C591" s="13"/>
      <c r="D591" s="13"/>
      <c r="E591" s="13"/>
      <c r="F591" s="13"/>
      <c r="G591" s="13"/>
      <c r="H591" s="13"/>
      <c r="I591" s="13"/>
      <c r="J591" s="30"/>
      <c r="K591" s="30"/>
      <c r="L591" s="30"/>
      <c r="M591" s="30"/>
      <c r="N591" s="30"/>
      <c r="O591" s="30"/>
      <c r="P591" s="30"/>
      <c r="Q591" s="30"/>
      <c r="R591" s="30"/>
    </row>
    <row r="592" spans="1:18" x14ac:dyDescent="0.25">
      <c r="A592" s="13"/>
      <c r="B592" s="13"/>
      <c r="C592" s="13"/>
      <c r="D592" s="13"/>
      <c r="E592" s="13"/>
      <c r="F592" s="13"/>
      <c r="G592" s="13"/>
      <c r="H592" s="13"/>
      <c r="I592" s="13"/>
      <c r="J592" s="30"/>
      <c r="K592" s="30"/>
      <c r="L592" s="30"/>
      <c r="M592" s="30"/>
      <c r="N592" s="30"/>
      <c r="O592" s="30"/>
      <c r="P592" s="30"/>
      <c r="Q592" s="30"/>
      <c r="R592" s="30"/>
    </row>
    <row r="593" spans="1:18" x14ac:dyDescent="0.25">
      <c r="A593" s="13"/>
      <c r="B593" s="13"/>
      <c r="C593" s="13"/>
      <c r="D593" s="13"/>
      <c r="E593" s="13"/>
      <c r="F593" s="13"/>
      <c r="G593" s="13"/>
      <c r="H593" s="13"/>
      <c r="I593" s="13"/>
      <c r="J593" s="30"/>
      <c r="K593" s="30"/>
      <c r="L593" s="30"/>
      <c r="M593" s="30"/>
      <c r="N593" s="30"/>
      <c r="O593" s="30"/>
      <c r="P593" s="30"/>
      <c r="Q593" s="30"/>
      <c r="R593" s="30"/>
    </row>
    <row r="594" spans="1:18" x14ac:dyDescent="0.25">
      <c r="A594" s="13"/>
      <c r="B594" s="13"/>
      <c r="C594" s="13"/>
      <c r="D594" s="13"/>
      <c r="E594" s="13"/>
      <c r="F594" s="13"/>
      <c r="G594" s="13"/>
      <c r="H594" s="13"/>
      <c r="I594" s="13"/>
      <c r="J594" s="30"/>
      <c r="K594" s="30"/>
      <c r="L594" s="30"/>
      <c r="M594" s="30"/>
      <c r="N594" s="30"/>
      <c r="O594" s="30"/>
      <c r="P594" s="30"/>
      <c r="Q594" s="30"/>
      <c r="R594" s="30"/>
    </row>
    <row r="595" spans="1:18" x14ac:dyDescent="0.25">
      <c r="A595" s="13"/>
      <c r="B595" s="13"/>
      <c r="C595" s="13"/>
      <c r="D595" s="13"/>
      <c r="E595" s="13"/>
      <c r="F595" s="13"/>
      <c r="G595" s="13"/>
      <c r="H595" s="13"/>
      <c r="I595" s="13"/>
      <c r="J595" s="30"/>
      <c r="K595" s="30"/>
      <c r="L595" s="30"/>
      <c r="M595" s="30"/>
      <c r="N595" s="30"/>
      <c r="O595" s="30"/>
      <c r="P595" s="30"/>
      <c r="Q595" s="30"/>
      <c r="R595" s="30"/>
    </row>
    <row r="596" spans="1:18" x14ac:dyDescent="0.25">
      <c r="A596" s="13"/>
      <c r="B596" s="13"/>
      <c r="C596" s="13"/>
      <c r="D596" s="13"/>
      <c r="E596" s="13"/>
      <c r="F596" s="13"/>
      <c r="G596" s="13"/>
      <c r="H596" s="13"/>
      <c r="I596" s="13"/>
      <c r="J596" s="30"/>
      <c r="K596" s="30"/>
      <c r="L596" s="30"/>
      <c r="M596" s="30"/>
      <c r="N596" s="30"/>
      <c r="O596" s="30"/>
      <c r="P596" s="30"/>
      <c r="Q596" s="30"/>
      <c r="R596" s="30"/>
    </row>
    <row r="597" spans="1:18" x14ac:dyDescent="0.25">
      <c r="A597" s="13"/>
      <c r="B597" s="13"/>
      <c r="C597" s="13"/>
      <c r="D597" s="13"/>
      <c r="E597" s="13"/>
      <c r="F597" s="13"/>
      <c r="G597" s="13"/>
      <c r="H597" s="13"/>
      <c r="I597" s="13"/>
      <c r="J597" s="30"/>
      <c r="K597" s="30"/>
      <c r="L597" s="30"/>
      <c r="M597" s="30"/>
      <c r="N597" s="30"/>
      <c r="O597" s="30"/>
      <c r="P597" s="30"/>
      <c r="Q597" s="30"/>
      <c r="R597" s="30"/>
    </row>
    <row r="598" spans="1:18" x14ac:dyDescent="0.25">
      <c r="A598" s="13"/>
      <c r="B598" s="13"/>
      <c r="C598" s="13"/>
      <c r="D598" s="13"/>
      <c r="E598" s="13"/>
      <c r="F598" s="13"/>
      <c r="G598" s="13"/>
      <c r="H598" s="13"/>
      <c r="I598" s="13"/>
      <c r="J598" s="30"/>
      <c r="K598" s="30"/>
      <c r="L598" s="30"/>
      <c r="M598" s="30"/>
      <c r="N598" s="30"/>
      <c r="O598" s="30"/>
      <c r="P598" s="30"/>
      <c r="Q598" s="30"/>
      <c r="R598" s="30"/>
    </row>
    <row r="599" spans="1:18" x14ac:dyDescent="0.25">
      <c r="A599" s="13"/>
      <c r="B599" s="13"/>
      <c r="C599" s="13"/>
      <c r="D599" s="13"/>
      <c r="E599" s="13"/>
      <c r="F599" s="13"/>
      <c r="G599" s="13"/>
      <c r="H599" s="13"/>
      <c r="I599" s="13"/>
      <c r="J599" s="30"/>
      <c r="K599" s="30"/>
      <c r="L599" s="30"/>
      <c r="M599" s="30"/>
      <c r="N599" s="30"/>
      <c r="O599" s="30"/>
      <c r="P599" s="30"/>
      <c r="Q599" s="30"/>
      <c r="R599" s="30"/>
    </row>
    <row r="600" spans="1:18" x14ac:dyDescent="0.25">
      <c r="A600" s="13"/>
      <c r="B600" s="13"/>
      <c r="C600" s="13"/>
      <c r="D600" s="13"/>
      <c r="E600" s="13"/>
      <c r="F600" s="13"/>
      <c r="G600" s="13"/>
      <c r="H600" s="13"/>
      <c r="I600" s="13"/>
      <c r="J600" s="30"/>
      <c r="K600" s="30"/>
      <c r="L600" s="30"/>
      <c r="M600" s="30"/>
      <c r="N600" s="30"/>
      <c r="O600" s="30"/>
      <c r="P600" s="30"/>
      <c r="Q600" s="30"/>
      <c r="R600" s="30"/>
    </row>
    <row r="601" spans="1:18" x14ac:dyDescent="0.25">
      <c r="A601" s="13"/>
      <c r="B601" s="13"/>
      <c r="C601" s="13"/>
      <c r="D601" s="13"/>
      <c r="E601" s="13"/>
      <c r="F601" s="13"/>
      <c r="G601" s="13"/>
      <c r="H601" s="13"/>
      <c r="I601" s="13"/>
      <c r="J601" s="30"/>
      <c r="K601" s="30"/>
      <c r="L601" s="30"/>
      <c r="M601" s="30"/>
      <c r="N601" s="30"/>
      <c r="O601" s="30"/>
      <c r="P601" s="30"/>
      <c r="Q601" s="30"/>
      <c r="R601" s="30"/>
    </row>
    <row r="602" spans="1:18" x14ac:dyDescent="0.25">
      <c r="A602" s="13"/>
      <c r="B602" s="13"/>
      <c r="C602" s="13"/>
      <c r="D602" s="13"/>
      <c r="E602" s="13"/>
      <c r="F602" s="13"/>
      <c r="G602" s="13"/>
      <c r="H602" s="13"/>
      <c r="I602" s="13"/>
      <c r="J602" s="30"/>
      <c r="K602" s="30"/>
      <c r="L602" s="30"/>
      <c r="M602" s="30"/>
      <c r="N602" s="30"/>
      <c r="O602" s="30"/>
      <c r="P602" s="30"/>
      <c r="Q602" s="30"/>
      <c r="R602" s="30"/>
    </row>
    <row r="603" spans="1:18" x14ac:dyDescent="0.25">
      <c r="A603" s="13"/>
      <c r="B603" s="13"/>
      <c r="C603" s="13"/>
      <c r="D603" s="13"/>
      <c r="E603" s="13"/>
      <c r="F603" s="13"/>
      <c r="G603" s="13"/>
      <c r="H603" s="13"/>
      <c r="I603" s="13"/>
      <c r="J603" s="30"/>
      <c r="K603" s="30"/>
      <c r="L603" s="30"/>
      <c r="M603" s="30"/>
      <c r="N603" s="30"/>
      <c r="O603" s="30"/>
      <c r="P603" s="30"/>
      <c r="Q603" s="30"/>
      <c r="R603" s="30"/>
    </row>
    <row r="604" spans="1:18" x14ac:dyDescent="0.25">
      <c r="A604" s="13"/>
      <c r="B604" s="13"/>
      <c r="C604" s="13"/>
      <c r="D604" s="13"/>
      <c r="E604" s="13"/>
      <c r="F604" s="13"/>
      <c r="G604" s="13"/>
      <c r="H604" s="13"/>
      <c r="I604" s="13"/>
      <c r="J604" s="30"/>
      <c r="K604" s="30"/>
      <c r="L604" s="30"/>
      <c r="M604" s="30"/>
      <c r="N604" s="30"/>
      <c r="O604" s="30"/>
      <c r="P604" s="30"/>
      <c r="Q604" s="30"/>
      <c r="R604" s="30"/>
    </row>
    <row r="605" spans="1:18" x14ac:dyDescent="0.25">
      <c r="A605" s="13"/>
      <c r="B605" s="13"/>
      <c r="C605" s="13"/>
      <c r="D605" s="13"/>
      <c r="E605" s="13"/>
      <c r="F605" s="13"/>
      <c r="G605" s="13"/>
      <c r="H605" s="13"/>
      <c r="I605" s="13"/>
      <c r="J605" s="30"/>
      <c r="K605" s="30"/>
      <c r="L605" s="30"/>
      <c r="M605" s="30"/>
      <c r="N605" s="30"/>
      <c r="O605" s="30"/>
      <c r="P605" s="30"/>
      <c r="Q605" s="30"/>
      <c r="R605" s="30"/>
    </row>
    <row r="606" spans="1:18" x14ac:dyDescent="0.25">
      <c r="A606" s="13"/>
      <c r="B606" s="13"/>
      <c r="C606" s="13"/>
      <c r="D606" s="13"/>
      <c r="E606" s="13"/>
      <c r="F606" s="13"/>
      <c r="G606" s="13"/>
      <c r="H606" s="13"/>
      <c r="I606" s="13"/>
      <c r="J606" s="30"/>
      <c r="K606" s="30"/>
      <c r="L606" s="30"/>
      <c r="M606" s="30"/>
      <c r="N606" s="30"/>
      <c r="O606" s="30"/>
      <c r="P606" s="30"/>
      <c r="Q606" s="30"/>
      <c r="R606" s="30"/>
    </row>
    <row r="607" spans="1:18" x14ac:dyDescent="0.25">
      <c r="A607" s="13"/>
      <c r="B607" s="13"/>
      <c r="C607" s="13"/>
      <c r="D607" s="13"/>
      <c r="E607" s="13"/>
      <c r="F607" s="13"/>
      <c r="G607" s="13"/>
      <c r="H607" s="13"/>
      <c r="I607" s="13"/>
      <c r="J607" s="30"/>
      <c r="K607" s="30"/>
      <c r="L607" s="30"/>
      <c r="M607" s="30"/>
      <c r="N607" s="30"/>
      <c r="O607" s="30"/>
      <c r="P607" s="30"/>
      <c r="Q607" s="30"/>
      <c r="R607" s="30"/>
    </row>
    <row r="608" spans="1:18" x14ac:dyDescent="0.25">
      <c r="A608" s="13"/>
      <c r="B608" s="13"/>
      <c r="C608" s="13"/>
      <c r="D608" s="13"/>
      <c r="E608" s="13"/>
      <c r="F608" s="13"/>
      <c r="G608" s="13"/>
      <c r="H608" s="13"/>
      <c r="I608" s="13"/>
      <c r="J608" s="30"/>
      <c r="K608" s="30"/>
      <c r="L608" s="30"/>
      <c r="M608" s="30"/>
      <c r="N608" s="30"/>
      <c r="O608" s="30"/>
      <c r="P608" s="30"/>
      <c r="Q608" s="30"/>
      <c r="R608" s="30"/>
    </row>
    <row r="609" spans="1:18" x14ac:dyDescent="0.25">
      <c r="A609" s="13"/>
      <c r="B609" s="13"/>
      <c r="C609" s="13"/>
      <c r="D609" s="13"/>
      <c r="E609" s="13"/>
      <c r="F609" s="13"/>
      <c r="G609" s="13"/>
      <c r="H609" s="13"/>
      <c r="I609" s="13"/>
      <c r="J609" s="30"/>
      <c r="K609" s="30"/>
      <c r="L609" s="30"/>
      <c r="M609" s="30"/>
      <c r="N609" s="30"/>
      <c r="O609" s="30"/>
      <c r="P609" s="30"/>
      <c r="Q609" s="30"/>
      <c r="R609" s="30"/>
    </row>
    <row r="610" spans="1:18" x14ac:dyDescent="0.25">
      <c r="A610" s="13"/>
      <c r="B610" s="13"/>
      <c r="C610" s="13"/>
      <c r="D610" s="13"/>
      <c r="E610" s="13"/>
      <c r="F610" s="13"/>
      <c r="G610" s="13"/>
      <c r="H610" s="13"/>
      <c r="I610" s="13"/>
      <c r="J610" s="30"/>
      <c r="K610" s="30"/>
      <c r="L610" s="30"/>
      <c r="M610" s="30"/>
      <c r="N610" s="30"/>
      <c r="O610" s="30"/>
      <c r="P610" s="30"/>
      <c r="Q610" s="30"/>
      <c r="R610" s="30"/>
    </row>
  </sheetData>
  <mergeCells count="2">
    <mergeCell ref="N8:P8"/>
    <mergeCell ref="E8:G8"/>
  </mergeCells>
  <hyperlinks>
    <hyperlink ref="B31" r:id="rId1" display="Puji23@" xr:uid="{00000000-0004-0000-0100-000000000000}"/>
  </hyperlinks>
  <pageMargins left="0.7" right="0.7" top="0.75" bottom="0.75" header="0.3" footer="0.3"/>
  <pageSetup orientation="portrait" horizontalDpi="0" verticalDpi="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F75"/>
  <sheetViews>
    <sheetView zoomScaleNormal="100" workbookViewId="0">
      <selection activeCell="F43" sqref="F43"/>
    </sheetView>
  </sheetViews>
  <sheetFormatPr defaultRowHeight="15" x14ac:dyDescent="0.25"/>
  <cols>
    <col min="1" max="1" width="4.28515625" customWidth="1"/>
    <col min="2" max="2" width="11.28515625" customWidth="1"/>
    <col min="3" max="3" width="18" customWidth="1"/>
    <col min="4" max="4" width="31.85546875" customWidth="1"/>
    <col min="5" max="5" width="37.28515625" customWidth="1"/>
    <col min="6" max="6" width="28.42578125" customWidth="1"/>
  </cols>
  <sheetData>
    <row r="1" spans="1:6" ht="30" customHeight="1" x14ac:dyDescent="0.4">
      <c r="A1" s="17" t="s">
        <v>25</v>
      </c>
      <c r="B1" s="16"/>
      <c r="C1" s="16"/>
      <c r="D1" s="16"/>
      <c r="E1" s="16"/>
      <c r="F1" s="16"/>
    </row>
    <row r="3" spans="1:6" x14ac:dyDescent="0.25">
      <c r="A3" s="149" t="s">
        <v>26</v>
      </c>
      <c r="B3" s="149" t="s">
        <v>27</v>
      </c>
      <c r="C3" s="149" t="s">
        <v>28</v>
      </c>
      <c r="D3" s="149" t="s">
        <v>29</v>
      </c>
      <c r="E3" s="150" t="s">
        <v>30</v>
      </c>
      <c r="F3" s="150" t="s">
        <v>31</v>
      </c>
    </row>
    <row r="4" spans="1:6" x14ac:dyDescent="0.25">
      <c r="A4" s="149"/>
      <c r="B4" s="149"/>
      <c r="C4" s="149"/>
      <c r="D4" s="149"/>
      <c r="E4" s="150"/>
      <c r="F4" s="150"/>
    </row>
    <row r="5" spans="1:6" x14ac:dyDescent="0.25">
      <c r="A5" s="15">
        <v>1</v>
      </c>
      <c r="B5" s="15">
        <v>2</v>
      </c>
      <c r="C5" s="15">
        <v>3</v>
      </c>
      <c r="D5" s="15">
        <v>4</v>
      </c>
      <c r="E5" s="15">
        <v>5</v>
      </c>
      <c r="F5" s="15">
        <v>6</v>
      </c>
    </row>
    <row r="6" spans="1:6" ht="15.75" x14ac:dyDescent="0.25">
      <c r="A6" s="14">
        <v>1</v>
      </c>
      <c r="B6" s="18">
        <v>1255</v>
      </c>
      <c r="C6" s="22" t="s">
        <v>32</v>
      </c>
      <c r="D6" s="32" t="s">
        <v>65</v>
      </c>
      <c r="E6" s="37" t="s">
        <v>90</v>
      </c>
      <c r="F6" s="41" t="s">
        <v>115</v>
      </c>
    </row>
    <row r="7" spans="1:6" ht="15.75" x14ac:dyDescent="0.25">
      <c r="A7" s="14">
        <v>2</v>
      </c>
      <c r="B7" s="19">
        <v>1349</v>
      </c>
      <c r="C7" s="23" t="s">
        <v>33</v>
      </c>
      <c r="D7" s="33" t="s">
        <v>66</v>
      </c>
      <c r="E7" s="38" t="s">
        <v>91</v>
      </c>
      <c r="F7" s="41" t="s">
        <v>116</v>
      </c>
    </row>
    <row r="8" spans="1:6" ht="15.75" x14ac:dyDescent="0.25">
      <c r="A8" s="14">
        <v>3</v>
      </c>
      <c r="B8" s="20">
        <v>1257</v>
      </c>
      <c r="C8" s="23" t="s">
        <v>34</v>
      </c>
      <c r="D8" s="33" t="s">
        <v>67</v>
      </c>
      <c r="E8" s="38" t="s">
        <v>92</v>
      </c>
      <c r="F8" s="41" t="s">
        <v>117</v>
      </c>
    </row>
    <row r="9" spans="1:6" ht="15.75" x14ac:dyDescent="0.25">
      <c r="A9" s="14">
        <v>4</v>
      </c>
      <c r="B9" s="21">
        <v>1258</v>
      </c>
      <c r="C9" s="22" t="s">
        <v>35</v>
      </c>
      <c r="D9" s="33" t="s">
        <v>68</v>
      </c>
      <c r="E9" s="39" t="s">
        <v>93</v>
      </c>
      <c r="F9" s="41" t="s">
        <v>118</v>
      </c>
    </row>
    <row r="10" spans="1:6" ht="15.75" x14ac:dyDescent="0.25">
      <c r="A10" s="14">
        <v>5</v>
      </c>
      <c r="B10" s="20">
        <v>1259</v>
      </c>
      <c r="C10" s="23" t="s">
        <v>36</v>
      </c>
      <c r="D10" s="34" t="s">
        <v>69</v>
      </c>
      <c r="E10" s="40" t="s">
        <v>94</v>
      </c>
      <c r="F10" s="41" t="s">
        <v>119</v>
      </c>
    </row>
    <row r="11" spans="1:6" ht="15.75" x14ac:dyDescent="0.25">
      <c r="A11" s="14">
        <v>6</v>
      </c>
      <c r="B11" s="21">
        <v>1260</v>
      </c>
      <c r="C11" s="22" t="s">
        <v>37</v>
      </c>
      <c r="D11" s="33" t="s">
        <v>70</v>
      </c>
      <c r="E11" s="39" t="s">
        <v>95</v>
      </c>
      <c r="F11" s="41" t="s">
        <v>120</v>
      </c>
    </row>
    <row r="12" spans="1:6" ht="15.75" x14ac:dyDescent="0.25">
      <c r="A12" s="14">
        <v>7</v>
      </c>
      <c r="B12" s="20">
        <v>1263</v>
      </c>
      <c r="C12" s="23" t="s">
        <v>38</v>
      </c>
      <c r="D12" s="33" t="s">
        <v>71</v>
      </c>
      <c r="E12" s="39" t="s">
        <v>96</v>
      </c>
      <c r="F12" s="41" t="s">
        <v>121</v>
      </c>
    </row>
    <row r="13" spans="1:6" ht="15.75" x14ac:dyDescent="0.25">
      <c r="A13" s="14">
        <v>8</v>
      </c>
      <c r="B13" s="21">
        <v>1311</v>
      </c>
      <c r="C13" s="23" t="s">
        <v>39</v>
      </c>
      <c r="D13" s="33" t="s">
        <v>72</v>
      </c>
      <c r="E13" s="39" t="s">
        <v>97</v>
      </c>
      <c r="F13" s="41" t="s">
        <v>122</v>
      </c>
    </row>
    <row r="14" spans="1:6" ht="15.75" x14ac:dyDescent="0.25">
      <c r="A14" s="14">
        <v>9</v>
      </c>
      <c r="B14" s="21">
        <v>1264</v>
      </c>
      <c r="C14" s="22" t="s">
        <v>40</v>
      </c>
      <c r="D14" s="33" t="s">
        <v>73</v>
      </c>
      <c r="E14" s="39" t="s">
        <v>98</v>
      </c>
      <c r="F14" s="41" t="s">
        <v>123</v>
      </c>
    </row>
    <row r="15" spans="1:6" ht="15.75" x14ac:dyDescent="0.25">
      <c r="A15" s="14">
        <v>10</v>
      </c>
      <c r="B15" s="21">
        <v>1351</v>
      </c>
      <c r="C15" s="23" t="s">
        <v>41</v>
      </c>
      <c r="D15" s="33" t="s">
        <v>74</v>
      </c>
      <c r="E15" s="39" t="s">
        <v>99</v>
      </c>
      <c r="F15" s="41" t="s">
        <v>124</v>
      </c>
    </row>
    <row r="16" spans="1:6" ht="15.75" x14ac:dyDescent="0.25">
      <c r="A16" s="14">
        <v>11</v>
      </c>
      <c r="B16" s="20">
        <v>1265</v>
      </c>
      <c r="C16" s="23" t="s">
        <v>42</v>
      </c>
      <c r="D16" s="33" t="s">
        <v>75</v>
      </c>
      <c r="E16" s="39" t="s">
        <v>100</v>
      </c>
      <c r="F16" s="41" t="s">
        <v>125</v>
      </c>
    </row>
    <row r="17" spans="1:6" ht="15.75" x14ac:dyDescent="0.25">
      <c r="A17" s="14">
        <v>12</v>
      </c>
      <c r="B17" s="21">
        <v>1266</v>
      </c>
      <c r="C17" s="22" t="s">
        <v>43</v>
      </c>
      <c r="D17" s="33" t="s">
        <v>76</v>
      </c>
      <c r="E17" s="42" t="s">
        <v>101</v>
      </c>
      <c r="F17" s="41" t="s">
        <v>126</v>
      </c>
    </row>
    <row r="18" spans="1:6" ht="15.75" x14ac:dyDescent="0.25">
      <c r="A18" s="14">
        <v>13</v>
      </c>
      <c r="B18" s="20">
        <v>1267</v>
      </c>
      <c r="C18" s="23" t="s">
        <v>44</v>
      </c>
      <c r="D18" s="33" t="s">
        <v>77</v>
      </c>
      <c r="E18" s="39" t="s">
        <v>102</v>
      </c>
      <c r="F18" s="41" t="s">
        <v>127</v>
      </c>
    </row>
    <row r="19" spans="1:6" ht="15.75" x14ac:dyDescent="0.25">
      <c r="A19" s="14">
        <v>14</v>
      </c>
      <c r="B19" s="20">
        <v>1269</v>
      </c>
      <c r="C19" s="23" t="s">
        <v>45</v>
      </c>
      <c r="D19" s="33" t="s">
        <v>78</v>
      </c>
      <c r="E19" s="39" t="s">
        <v>103</v>
      </c>
      <c r="F19" s="41" t="s">
        <v>128</v>
      </c>
    </row>
    <row r="20" spans="1:6" ht="15.75" x14ac:dyDescent="0.25">
      <c r="A20" s="14">
        <v>15</v>
      </c>
      <c r="B20" s="21">
        <v>1389</v>
      </c>
      <c r="C20" s="23" t="s">
        <v>46</v>
      </c>
      <c r="D20" s="33" t="s">
        <v>79</v>
      </c>
      <c r="E20" s="39" t="s">
        <v>104</v>
      </c>
      <c r="F20" s="41" t="s">
        <v>129</v>
      </c>
    </row>
    <row r="21" spans="1:6" ht="15.75" x14ac:dyDescent="0.25">
      <c r="A21" s="14">
        <v>16</v>
      </c>
      <c r="B21" s="18">
        <v>1270</v>
      </c>
      <c r="C21" s="22" t="s">
        <v>47</v>
      </c>
      <c r="D21" s="34" t="s">
        <v>80</v>
      </c>
      <c r="E21" s="43" t="s">
        <v>105</v>
      </c>
      <c r="F21" s="41" t="s">
        <v>130</v>
      </c>
    </row>
    <row r="22" spans="1:6" ht="15.75" x14ac:dyDescent="0.25">
      <c r="A22" s="14">
        <v>17</v>
      </c>
      <c r="B22" s="20">
        <v>1271</v>
      </c>
      <c r="C22" s="23" t="s">
        <v>48</v>
      </c>
      <c r="D22" s="33" t="s">
        <v>81</v>
      </c>
      <c r="E22" s="39" t="s">
        <v>106</v>
      </c>
      <c r="F22" s="41" t="s">
        <v>131</v>
      </c>
    </row>
    <row r="23" spans="1:6" ht="15.75" x14ac:dyDescent="0.25">
      <c r="A23" s="14">
        <v>18</v>
      </c>
      <c r="B23" s="21">
        <v>1272</v>
      </c>
      <c r="C23" s="22" t="s">
        <v>49</v>
      </c>
      <c r="D23" s="33" t="s">
        <v>82</v>
      </c>
      <c r="E23" s="39" t="s">
        <v>107</v>
      </c>
      <c r="F23" s="41" t="s">
        <v>132</v>
      </c>
    </row>
    <row r="24" spans="1:6" ht="15.75" x14ac:dyDescent="0.25">
      <c r="A24" s="14">
        <v>19</v>
      </c>
      <c r="B24" s="21">
        <v>1254</v>
      </c>
      <c r="C24" s="22" t="s">
        <v>50</v>
      </c>
      <c r="D24" s="32" t="s">
        <v>83</v>
      </c>
      <c r="E24" s="37" t="s">
        <v>108</v>
      </c>
      <c r="F24" s="41" t="s">
        <v>133</v>
      </c>
    </row>
    <row r="25" spans="1:6" ht="15.75" x14ac:dyDescent="0.25">
      <c r="A25" s="14">
        <v>20</v>
      </c>
      <c r="B25" s="21">
        <v>1241</v>
      </c>
      <c r="C25" s="22" t="s">
        <v>51</v>
      </c>
      <c r="D25" s="32" t="s">
        <v>84</v>
      </c>
      <c r="E25" s="37" t="s">
        <v>109</v>
      </c>
      <c r="F25" s="41" t="s">
        <v>134</v>
      </c>
    </row>
    <row r="26" spans="1:6" ht="15.75" x14ac:dyDescent="0.25">
      <c r="A26" s="14">
        <v>21</v>
      </c>
      <c r="B26" s="21">
        <v>1274</v>
      </c>
      <c r="C26" s="22" t="s">
        <v>52</v>
      </c>
      <c r="D26" s="33" t="s">
        <v>85</v>
      </c>
      <c r="E26" s="38" t="s">
        <v>110</v>
      </c>
      <c r="F26" s="41" t="s">
        <v>135</v>
      </c>
    </row>
    <row r="27" spans="1:6" ht="15.75" x14ac:dyDescent="0.25">
      <c r="A27" s="14">
        <v>22</v>
      </c>
      <c r="B27" s="20">
        <v>1275</v>
      </c>
      <c r="C27" s="23" t="s">
        <v>53</v>
      </c>
      <c r="D27" s="33" t="s">
        <v>86</v>
      </c>
      <c r="E27" s="39" t="s">
        <v>111</v>
      </c>
      <c r="F27" s="41" t="s">
        <v>136</v>
      </c>
    </row>
    <row r="28" spans="1:6" ht="15.75" customHeight="1" x14ac:dyDescent="0.25">
      <c r="A28" s="14">
        <v>23</v>
      </c>
      <c r="B28" s="21">
        <v>1423</v>
      </c>
      <c r="C28" s="24" t="s">
        <v>54</v>
      </c>
      <c r="D28" s="35" t="s">
        <v>87</v>
      </c>
      <c r="E28" s="41" t="s">
        <v>112</v>
      </c>
      <c r="F28" s="41" t="s">
        <v>137</v>
      </c>
    </row>
    <row r="29" spans="1:6" ht="15.75" x14ac:dyDescent="0.25">
      <c r="A29" s="14">
        <v>24</v>
      </c>
      <c r="B29" s="19">
        <v>1244</v>
      </c>
      <c r="C29" s="25" t="s">
        <v>55</v>
      </c>
      <c r="D29" s="36" t="s">
        <v>88</v>
      </c>
      <c r="E29" s="40" t="s">
        <v>113</v>
      </c>
      <c r="F29" s="41" t="s">
        <v>138</v>
      </c>
    </row>
    <row r="30" spans="1:6" ht="15.75" x14ac:dyDescent="0.25">
      <c r="A30" s="14">
        <v>25</v>
      </c>
      <c r="B30" s="21">
        <v>1249</v>
      </c>
      <c r="C30" s="22" t="s">
        <v>56</v>
      </c>
      <c r="D30" s="32" t="s">
        <v>89</v>
      </c>
      <c r="E30" s="37" t="s">
        <v>114</v>
      </c>
      <c r="F30" s="41" t="s">
        <v>139</v>
      </c>
    </row>
    <row r="31" spans="1:6" x14ac:dyDescent="0.25">
      <c r="A31" s="14"/>
      <c r="B31" s="14"/>
      <c r="C31" s="14"/>
      <c r="D31" s="14"/>
      <c r="E31" s="14"/>
      <c r="F31" s="14"/>
    </row>
    <row r="32" spans="1:6" x14ac:dyDescent="0.25">
      <c r="A32" s="14"/>
      <c r="B32" s="14"/>
      <c r="C32" s="14"/>
      <c r="D32" s="14"/>
      <c r="E32" s="14"/>
      <c r="F32" s="14"/>
    </row>
    <row r="33" spans="1:6" x14ac:dyDescent="0.25">
      <c r="A33" s="14"/>
      <c r="B33" s="14"/>
      <c r="C33" s="14"/>
      <c r="D33" s="14"/>
      <c r="E33" s="14"/>
      <c r="F33" s="14"/>
    </row>
    <row r="34" spans="1:6" x14ac:dyDescent="0.25">
      <c r="A34" s="14"/>
      <c r="B34" s="14"/>
      <c r="C34" s="14"/>
      <c r="D34" s="14"/>
      <c r="E34" s="14"/>
      <c r="F34" s="14"/>
    </row>
    <row r="35" spans="1:6" x14ac:dyDescent="0.25">
      <c r="A35" s="14"/>
      <c r="B35" s="14"/>
      <c r="C35" s="14"/>
      <c r="D35" s="14"/>
      <c r="E35" s="14"/>
      <c r="F35" s="14"/>
    </row>
    <row r="36" spans="1:6" x14ac:dyDescent="0.25">
      <c r="A36" s="14"/>
      <c r="B36" s="14"/>
      <c r="C36" s="14"/>
      <c r="D36" s="14"/>
      <c r="E36" s="14"/>
      <c r="F36" s="14"/>
    </row>
    <row r="37" spans="1:6" x14ac:dyDescent="0.25">
      <c r="A37" s="14"/>
      <c r="B37" s="14"/>
      <c r="C37" s="14"/>
      <c r="D37" s="14"/>
      <c r="E37" s="14"/>
      <c r="F37" s="14"/>
    </row>
    <row r="38" spans="1:6" x14ac:dyDescent="0.25">
      <c r="A38" s="14"/>
      <c r="B38" s="14"/>
      <c r="C38" s="14"/>
      <c r="D38" s="14"/>
      <c r="E38" s="14"/>
      <c r="F38" s="14"/>
    </row>
    <row r="39" spans="1:6" x14ac:dyDescent="0.25">
      <c r="A39" s="14"/>
      <c r="B39" s="14"/>
      <c r="C39" s="14"/>
      <c r="D39" s="14"/>
      <c r="E39" s="14"/>
      <c r="F39" s="14"/>
    </row>
    <row r="40" spans="1:6" x14ac:dyDescent="0.25">
      <c r="A40" s="14"/>
      <c r="B40" s="14"/>
      <c r="C40" s="14"/>
      <c r="D40" s="14"/>
      <c r="E40" s="14"/>
      <c r="F40" s="14"/>
    </row>
    <row r="41" spans="1:6" x14ac:dyDescent="0.25">
      <c r="A41" s="14"/>
      <c r="B41" s="14"/>
      <c r="C41" s="14"/>
      <c r="D41" s="14"/>
      <c r="E41" s="14"/>
      <c r="F41" s="14"/>
    </row>
    <row r="42" spans="1:6" x14ac:dyDescent="0.25">
      <c r="A42" s="14"/>
      <c r="B42" s="14"/>
      <c r="C42" s="14"/>
      <c r="D42" s="14"/>
      <c r="E42" s="14"/>
      <c r="F42" s="14"/>
    </row>
    <row r="43" spans="1:6" x14ac:dyDescent="0.25">
      <c r="A43" s="14"/>
      <c r="B43" s="14"/>
      <c r="C43" s="14"/>
      <c r="D43" s="14"/>
      <c r="E43" s="14"/>
      <c r="F43" s="14"/>
    </row>
    <row r="44" spans="1:6" x14ac:dyDescent="0.25">
      <c r="A44" s="14"/>
      <c r="B44" s="14"/>
      <c r="C44" s="14"/>
      <c r="D44" s="14"/>
      <c r="E44" s="14"/>
      <c r="F44" s="14"/>
    </row>
    <row r="45" spans="1:6" x14ac:dyDescent="0.25">
      <c r="A45" s="14"/>
      <c r="B45" s="14"/>
      <c r="C45" s="14"/>
      <c r="D45" s="14"/>
      <c r="E45" s="14"/>
      <c r="F45" s="14"/>
    </row>
    <row r="46" spans="1:6" x14ac:dyDescent="0.25">
      <c r="A46" s="14"/>
      <c r="B46" s="14"/>
      <c r="C46" s="14"/>
      <c r="D46" s="14"/>
      <c r="E46" s="14"/>
      <c r="F46" s="14"/>
    </row>
    <row r="47" spans="1:6" x14ac:dyDescent="0.25">
      <c r="A47" s="14"/>
      <c r="B47" s="14"/>
      <c r="C47" s="14"/>
      <c r="D47" s="14"/>
      <c r="E47" s="14"/>
      <c r="F47" s="14"/>
    </row>
    <row r="48" spans="1:6" x14ac:dyDescent="0.25">
      <c r="A48" s="14"/>
      <c r="B48" s="14"/>
      <c r="C48" s="14"/>
      <c r="D48" s="14"/>
      <c r="E48" s="14"/>
      <c r="F48" s="14"/>
    </row>
    <row r="49" spans="1:6" x14ac:dyDescent="0.25">
      <c r="A49" s="14"/>
      <c r="B49" s="14"/>
      <c r="C49" s="14"/>
      <c r="D49" s="14" t="s">
        <v>243</v>
      </c>
      <c r="E49" s="14"/>
      <c r="F49" s="14"/>
    </row>
    <row r="50" spans="1:6" x14ac:dyDescent="0.25">
      <c r="A50" s="14"/>
      <c r="B50" s="14"/>
      <c r="C50" s="14"/>
      <c r="D50" s="14"/>
      <c r="E50" s="14"/>
      <c r="F50" s="14"/>
    </row>
    <row r="51" spans="1:6" x14ac:dyDescent="0.25">
      <c r="A51" s="14"/>
      <c r="B51" s="14"/>
      <c r="C51" s="14"/>
      <c r="D51" s="14"/>
      <c r="E51" s="14"/>
      <c r="F51" s="14"/>
    </row>
    <row r="52" spans="1:6" x14ac:dyDescent="0.25">
      <c r="A52" s="14"/>
      <c r="B52" s="14"/>
      <c r="C52" s="14"/>
      <c r="D52" s="14"/>
      <c r="E52" s="14"/>
      <c r="F52" s="14"/>
    </row>
    <row r="53" spans="1:6" x14ac:dyDescent="0.25">
      <c r="A53" s="14"/>
      <c r="B53" s="14"/>
      <c r="C53" s="14"/>
      <c r="D53" s="14"/>
      <c r="E53" s="14"/>
      <c r="F53" s="14"/>
    </row>
    <row r="54" spans="1:6" x14ac:dyDescent="0.25">
      <c r="A54" s="14"/>
      <c r="B54" s="14"/>
      <c r="C54" s="14"/>
      <c r="D54" s="14"/>
      <c r="E54" s="14"/>
      <c r="F54" s="14"/>
    </row>
    <row r="55" spans="1:6" x14ac:dyDescent="0.25">
      <c r="A55" s="14"/>
      <c r="B55" s="14"/>
      <c r="C55" s="14"/>
      <c r="D55" s="14"/>
      <c r="E55" s="14"/>
      <c r="F55" s="14"/>
    </row>
    <row r="56" spans="1:6" x14ac:dyDescent="0.25">
      <c r="A56" s="14"/>
      <c r="B56" s="14"/>
      <c r="C56" s="14"/>
      <c r="D56" s="14"/>
      <c r="E56" s="14"/>
      <c r="F56" s="14"/>
    </row>
    <row r="57" spans="1:6" x14ac:dyDescent="0.25">
      <c r="A57" s="14"/>
      <c r="B57" s="14"/>
      <c r="C57" s="14"/>
      <c r="D57" s="14"/>
      <c r="E57" s="14"/>
      <c r="F57" s="14"/>
    </row>
    <row r="58" spans="1:6" x14ac:dyDescent="0.25">
      <c r="A58" s="14"/>
      <c r="B58" s="14"/>
      <c r="C58" s="14"/>
      <c r="D58" s="14"/>
      <c r="E58" s="14"/>
      <c r="F58" s="14"/>
    </row>
    <row r="59" spans="1:6" x14ac:dyDescent="0.25">
      <c r="A59" s="14"/>
      <c r="B59" s="14"/>
      <c r="C59" s="14"/>
      <c r="D59" s="14"/>
      <c r="E59" s="14"/>
      <c r="F59" s="14"/>
    </row>
    <row r="60" spans="1:6" x14ac:dyDescent="0.25">
      <c r="A60" s="14"/>
      <c r="B60" s="14"/>
      <c r="C60" s="14"/>
      <c r="D60" s="14"/>
      <c r="E60" s="14"/>
      <c r="F60" s="14"/>
    </row>
    <row r="61" spans="1:6" x14ac:dyDescent="0.25">
      <c r="A61" s="14"/>
      <c r="B61" s="14"/>
      <c r="C61" s="14"/>
      <c r="D61" s="14"/>
      <c r="E61" s="14"/>
      <c r="F61" s="14"/>
    </row>
    <row r="62" spans="1:6" x14ac:dyDescent="0.25">
      <c r="A62" s="14"/>
      <c r="B62" s="14"/>
      <c r="C62" s="14"/>
      <c r="D62" s="14"/>
      <c r="E62" s="14"/>
      <c r="F62" s="14"/>
    </row>
    <row r="63" spans="1:6" x14ac:dyDescent="0.25">
      <c r="A63" s="14"/>
      <c r="B63" s="14"/>
      <c r="C63" s="14"/>
      <c r="D63" s="14"/>
      <c r="E63" s="14"/>
      <c r="F63" s="14"/>
    </row>
    <row r="64" spans="1:6" x14ac:dyDescent="0.25">
      <c r="A64" s="14"/>
      <c r="B64" s="14"/>
      <c r="C64" s="14"/>
      <c r="D64" s="14"/>
      <c r="E64" s="14"/>
      <c r="F64" s="14"/>
    </row>
    <row r="65" spans="1:6" x14ac:dyDescent="0.25">
      <c r="A65" s="14"/>
      <c r="B65" s="14"/>
      <c r="C65" s="14"/>
      <c r="D65" s="14"/>
      <c r="E65" s="14"/>
      <c r="F65" s="14"/>
    </row>
    <row r="66" spans="1:6" x14ac:dyDescent="0.25">
      <c r="A66" s="14"/>
      <c r="B66" s="14"/>
      <c r="C66" s="14"/>
      <c r="D66" s="14"/>
      <c r="E66" s="14"/>
      <c r="F66" s="14"/>
    </row>
    <row r="67" spans="1:6" x14ac:dyDescent="0.25">
      <c r="A67" s="14"/>
      <c r="B67" s="14"/>
      <c r="C67" s="14"/>
      <c r="D67" s="14"/>
      <c r="E67" s="14"/>
      <c r="F67" s="14"/>
    </row>
    <row r="68" spans="1:6" x14ac:dyDescent="0.25">
      <c r="A68" s="14"/>
      <c r="B68" s="14"/>
      <c r="C68" s="14"/>
      <c r="D68" s="14"/>
      <c r="E68" s="14"/>
      <c r="F68" s="14"/>
    </row>
    <row r="69" spans="1:6" x14ac:dyDescent="0.25">
      <c r="A69" s="14"/>
      <c r="B69" s="14"/>
      <c r="C69" s="14"/>
      <c r="D69" s="14"/>
      <c r="E69" s="14"/>
      <c r="F69" s="14"/>
    </row>
    <row r="70" spans="1:6" x14ac:dyDescent="0.25">
      <c r="A70" s="14"/>
      <c r="B70" s="14"/>
      <c r="C70" s="14"/>
      <c r="D70" s="14"/>
      <c r="E70" s="14"/>
      <c r="F70" s="14"/>
    </row>
    <row r="71" spans="1:6" x14ac:dyDescent="0.25">
      <c r="A71" s="14"/>
      <c r="B71" s="14"/>
      <c r="C71" s="14"/>
      <c r="D71" s="14"/>
      <c r="E71" s="14"/>
      <c r="F71" s="14"/>
    </row>
    <row r="72" spans="1:6" x14ac:dyDescent="0.25">
      <c r="A72" s="14"/>
      <c r="B72" s="14"/>
      <c r="C72" s="14"/>
      <c r="D72" s="14"/>
      <c r="E72" s="14"/>
      <c r="F72" s="14"/>
    </row>
    <row r="73" spans="1:6" x14ac:dyDescent="0.25">
      <c r="A73" s="14"/>
      <c r="B73" s="14"/>
      <c r="C73" s="14"/>
      <c r="D73" s="14"/>
      <c r="E73" s="14"/>
      <c r="F73" s="14"/>
    </row>
    <row r="74" spans="1:6" x14ac:dyDescent="0.25">
      <c r="A74" s="14"/>
      <c r="B74" s="14"/>
      <c r="C74" s="14"/>
      <c r="D74" s="14"/>
      <c r="E74" s="14"/>
      <c r="F74" s="14"/>
    </row>
    <row r="75" spans="1:6" x14ac:dyDescent="0.25">
      <c r="A75" s="14"/>
      <c r="B75" s="14"/>
      <c r="C75" s="14"/>
      <c r="D75" s="14"/>
      <c r="E75" s="14"/>
      <c r="F75" s="14"/>
    </row>
  </sheetData>
  <mergeCells count="6">
    <mergeCell ref="A3:A4"/>
    <mergeCell ref="E3:E4"/>
    <mergeCell ref="F3:F4"/>
    <mergeCell ref="D3:D4"/>
    <mergeCell ref="C3:C4"/>
    <mergeCell ref="B3:B4"/>
  </mergeCells>
  <pageMargins left="0.7" right="0.7" top="0.75" bottom="0.75" header="0.3" footer="0.3"/>
  <pageSetup paperSize="9" scale="99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A1:T138"/>
  <sheetViews>
    <sheetView workbookViewId="0">
      <selection activeCell="A14" sqref="A14"/>
    </sheetView>
  </sheetViews>
  <sheetFormatPr defaultRowHeight="15.95" customHeight="1" x14ac:dyDescent="0.25"/>
  <cols>
    <col min="1" max="1" width="17.42578125" style="134" customWidth="1"/>
    <col min="2" max="2" width="4.28515625" style="119" customWidth="1"/>
    <col min="3" max="3" width="10.42578125" style="119" customWidth="1"/>
    <col min="4" max="4" width="25.140625" style="119" customWidth="1"/>
    <col min="5" max="7" width="10.140625" style="67" customWidth="1"/>
    <col min="8" max="8" width="9.5703125" style="67" customWidth="1"/>
    <col min="9" max="9" width="9.7109375" style="67" customWidth="1"/>
    <col min="10" max="10" width="9.28515625" style="67" customWidth="1"/>
    <col min="11" max="11" width="9.85546875" style="67" customWidth="1"/>
    <col min="12" max="12" width="10.42578125" style="67" customWidth="1"/>
    <col min="13" max="13" width="9.140625" style="67"/>
    <col min="14" max="14" width="11.140625" style="67" customWidth="1"/>
    <col min="15" max="15" width="10.85546875" style="67" customWidth="1"/>
    <col min="16" max="16" width="9.140625" style="67"/>
    <col min="17" max="17" width="11" style="67" customWidth="1"/>
    <col min="18" max="18" width="10.42578125" style="67" customWidth="1"/>
    <col min="19" max="19" width="9.140625" style="67"/>
    <col min="20" max="20" width="12.7109375" style="67" customWidth="1"/>
    <col min="21" max="16384" width="9.140625" style="119"/>
  </cols>
  <sheetData>
    <row r="1" spans="1:20" s="134" customFormat="1" ht="24" customHeight="1" x14ac:dyDescent="0.25">
      <c r="A1" s="134" t="s">
        <v>146</v>
      </c>
      <c r="B1" s="135" t="s">
        <v>147</v>
      </c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</row>
    <row r="2" spans="1:20" ht="15" x14ac:dyDescent="0.25">
      <c r="B2" s="151" t="s">
        <v>26</v>
      </c>
      <c r="C2" s="151" t="s">
        <v>140</v>
      </c>
      <c r="D2" s="151" t="s">
        <v>29</v>
      </c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4"/>
      <c r="T2" s="151" t="s">
        <v>145</v>
      </c>
    </row>
    <row r="3" spans="1:20" ht="15" x14ac:dyDescent="0.25">
      <c r="B3" s="151"/>
      <c r="C3" s="151"/>
      <c r="D3" s="151"/>
      <c r="E3" s="155" t="s">
        <v>230</v>
      </c>
      <c r="F3" s="154"/>
      <c r="G3" s="156" t="s">
        <v>141</v>
      </c>
      <c r="H3" s="155" t="s">
        <v>231</v>
      </c>
      <c r="I3" s="154"/>
      <c r="J3" s="156" t="s">
        <v>141</v>
      </c>
      <c r="K3" s="151" t="s">
        <v>232</v>
      </c>
      <c r="L3" s="151"/>
      <c r="M3" s="152" t="s">
        <v>141</v>
      </c>
      <c r="N3" s="151" t="s">
        <v>233</v>
      </c>
      <c r="O3" s="151"/>
      <c r="P3" s="152" t="s">
        <v>141</v>
      </c>
      <c r="Q3" s="151" t="s">
        <v>144</v>
      </c>
      <c r="R3" s="151"/>
      <c r="S3" s="152" t="s">
        <v>141</v>
      </c>
      <c r="T3" s="151"/>
    </row>
    <row r="4" spans="1:20" ht="22.5" x14ac:dyDescent="0.25">
      <c r="B4" s="151"/>
      <c r="C4" s="151"/>
      <c r="D4" s="151"/>
      <c r="E4" s="83" t="s">
        <v>142</v>
      </c>
      <c r="F4" s="83" t="s">
        <v>143</v>
      </c>
      <c r="G4" s="157"/>
      <c r="H4" s="83" t="s">
        <v>142</v>
      </c>
      <c r="I4" s="83" t="s">
        <v>143</v>
      </c>
      <c r="J4" s="157"/>
      <c r="K4" s="83" t="s">
        <v>142</v>
      </c>
      <c r="L4" s="83" t="s">
        <v>143</v>
      </c>
      <c r="M4" s="152"/>
      <c r="N4" s="83" t="s">
        <v>142</v>
      </c>
      <c r="O4" s="83" t="s">
        <v>143</v>
      </c>
      <c r="P4" s="152"/>
      <c r="Q4" s="83" t="s">
        <v>142</v>
      </c>
      <c r="R4" s="83" t="s">
        <v>143</v>
      </c>
      <c r="S4" s="152"/>
      <c r="T4" s="151"/>
    </row>
    <row r="5" spans="1:20" ht="15" x14ac:dyDescent="0.25">
      <c r="B5" s="137">
        <v>1</v>
      </c>
      <c r="C5" s="137">
        <v>2</v>
      </c>
      <c r="D5" s="137">
        <v>3</v>
      </c>
      <c r="E5" s="137">
        <v>4</v>
      </c>
      <c r="F5" s="137">
        <v>5</v>
      </c>
      <c r="G5" s="137">
        <v>6</v>
      </c>
      <c r="H5" s="137">
        <v>7</v>
      </c>
      <c r="I5" s="137">
        <v>8</v>
      </c>
      <c r="J5" s="137">
        <v>9</v>
      </c>
      <c r="K5" s="137">
        <v>10</v>
      </c>
      <c r="L5" s="137">
        <v>11</v>
      </c>
      <c r="M5" s="137">
        <v>12</v>
      </c>
      <c r="N5" s="137">
        <v>13</v>
      </c>
      <c r="O5" s="137">
        <v>14</v>
      </c>
      <c r="P5" s="137">
        <v>15</v>
      </c>
      <c r="Q5" s="137">
        <v>16</v>
      </c>
      <c r="R5" s="137">
        <v>17</v>
      </c>
      <c r="S5" s="137">
        <v>18</v>
      </c>
      <c r="T5" s="137">
        <v>19</v>
      </c>
    </row>
    <row r="6" spans="1:20" ht="15.95" customHeight="1" x14ac:dyDescent="0.25">
      <c r="B6" s="136">
        <f>'DAFTAR SISWA'!A6</f>
        <v>1</v>
      </c>
      <c r="C6" s="64">
        <f>'DAFTAR SISWA'!B6</f>
        <v>1255</v>
      </c>
      <c r="D6" s="136" t="str">
        <f>'DAFTAR SISWA'!D6</f>
        <v>Adya Woro Anggraeni</v>
      </c>
      <c r="E6" s="64">
        <v>2</v>
      </c>
      <c r="F6" s="64">
        <v>3</v>
      </c>
      <c r="G6" s="99">
        <f>AVERAGE(E6:F6)</f>
        <v>2.5</v>
      </c>
      <c r="H6" s="64">
        <v>4</v>
      </c>
      <c r="I6" s="64">
        <v>5</v>
      </c>
      <c r="J6" s="99">
        <f>AVERAGE(H6:I6)</f>
        <v>4.5</v>
      </c>
      <c r="K6" s="64">
        <v>70</v>
      </c>
      <c r="L6" s="64">
        <v>60</v>
      </c>
      <c r="M6" s="103">
        <f>AVERAGE(K6:L6)</f>
        <v>65</v>
      </c>
      <c r="N6" s="64">
        <v>75</v>
      </c>
      <c r="O6" s="64">
        <v>80</v>
      </c>
      <c r="P6" s="103">
        <f>AVERAGE(N6:O6)</f>
        <v>77.5</v>
      </c>
      <c r="Q6" s="64">
        <v>95</v>
      </c>
      <c r="R6" s="64">
        <v>90</v>
      </c>
      <c r="S6" s="103">
        <f>AVERAGE(Q6:R6)</f>
        <v>92.5</v>
      </c>
      <c r="T6" s="103">
        <f>AVERAGE(G6+J6+M6+P6+S6)/5</f>
        <v>48.4</v>
      </c>
    </row>
    <row r="7" spans="1:20" ht="15.95" customHeight="1" x14ac:dyDescent="0.25">
      <c r="B7" s="136">
        <v>2</v>
      </c>
      <c r="C7" s="64">
        <f>'DAFTAR SISWA'!B7</f>
        <v>1349</v>
      </c>
      <c r="D7" s="136" t="str">
        <f>'DAFTAR SISWA'!D7</f>
        <v>Amanda Nikeisya Sudibyo</v>
      </c>
      <c r="E7" s="64">
        <v>3</v>
      </c>
      <c r="F7" s="64"/>
      <c r="G7" s="99">
        <f t="shared" ref="G7:G30" si="0">AVERAGE(E7:F7)</f>
        <v>3</v>
      </c>
      <c r="H7" s="64">
        <v>2</v>
      </c>
      <c r="I7" s="64"/>
      <c r="J7" s="99">
        <f t="shared" ref="J7:J30" si="1">AVERAGE(H7:I7)</f>
        <v>2</v>
      </c>
      <c r="K7" s="64">
        <v>45</v>
      </c>
      <c r="L7" s="64">
        <v>6</v>
      </c>
      <c r="M7" s="103">
        <f t="shared" ref="M7:M30" si="2">AVERAGE(K7:L7)</f>
        <v>25.5</v>
      </c>
      <c r="N7" s="64">
        <v>2</v>
      </c>
      <c r="O7" s="64">
        <v>4</v>
      </c>
      <c r="P7" s="103">
        <f t="shared" ref="P7:P30" si="3">AVERAGE(N7:O7)</f>
        <v>3</v>
      </c>
      <c r="Q7" s="64">
        <v>80</v>
      </c>
      <c r="R7" s="64"/>
      <c r="S7" s="103">
        <f t="shared" ref="S7:S30" si="4">AVERAGE(Q7:R7)</f>
        <v>80</v>
      </c>
      <c r="T7" s="103">
        <f t="shared" ref="T7:T30" si="5">AVERAGE(G7+J7+M7+P7+S7)/5</f>
        <v>22.7</v>
      </c>
    </row>
    <row r="8" spans="1:20" ht="15.95" customHeight="1" x14ac:dyDescent="0.25">
      <c r="B8" s="136">
        <v>3</v>
      </c>
      <c r="C8" s="64">
        <f>'DAFTAR SISWA'!B8</f>
        <v>1257</v>
      </c>
      <c r="D8" s="136" t="str">
        <f>'DAFTAR SISWA'!D8</f>
        <v>Bimo Anggamahenda</v>
      </c>
      <c r="E8" s="64">
        <v>4</v>
      </c>
      <c r="F8" s="64"/>
      <c r="G8" s="99">
        <f t="shared" si="0"/>
        <v>4</v>
      </c>
      <c r="H8" s="64">
        <v>0</v>
      </c>
      <c r="I8" s="64"/>
      <c r="J8" s="99">
        <f t="shared" si="1"/>
        <v>0</v>
      </c>
      <c r="K8" s="64">
        <v>1</v>
      </c>
      <c r="L8" s="64">
        <v>3</v>
      </c>
      <c r="M8" s="103">
        <f t="shared" si="2"/>
        <v>2</v>
      </c>
      <c r="N8" s="64">
        <v>3</v>
      </c>
      <c r="O8" s="64"/>
      <c r="P8" s="103">
        <f t="shared" si="3"/>
        <v>3</v>
      </c>
      <c r="Q8" s="64">
        <v>1</v>
      </c>
      <c r="R8" s="64"/>
      <c r="S8" s="103">
        <f t="shared" si="4"/>
        <v>1</v>
      </c>
      <c r="T8" s="103">
        <f t="shared" si="5"/>
        <v>2</v>
      </c>
    </row>
    <row r="9" spans="1:20" ht="15.95" customHeight="1" x14ac:dyDescent="0.25">
      <c r="B9" s="136">
        <v>4</v>
      </c>
      <c r="C9" s="64">
        <f>'DAFTAR SISWA'!B9</f>
        <v>1258</v>
      </c>
      <c r="D9" s="136" t="str">
        <f>'DAFTAR SISWA'!D9</f>
        <v>Bungah Rizki Rokhimah</v>
      </c>
      <c r="E9" s="64">
        <v>5</v>
      </c>
      <c r="F9" s="64"/>
      <c r="G9" s="99">
        <f t="shared" si="0"/>
        <v>5</v>
      </c>
      <c r="H9" s="64">
        <v>-2</v>
      </c>
      <c r="I9" s="64"/>
      <c r="J9" s="99">
        <f t="shared" si="1"/>
        <v>-2</v>
      </c>
      <c r="K9" s="64">
        <v>15</v>
      </c>
      <c r="L9" s="64"/>
      <c r="M9" s="103">
        <f t="shared" si="2"/>
        <v>15</v>
      </c>
      <c r="N9" s="64">
        <v>4</v>
      </c>
      <c r="O9" s="64"/>
      <c r="P9" s="103">
        <f t="shared" si="3"/>
        <v>4</v>
      </c>
      <c r="Q9" s="64">
        <v>0</v>
      </c>
      <c r="R9" s="64">
        <v>67</v>
      </c>
      <c r="S9" s="103">
        <f t="shared" si="4"/>
        <v>33.5</v>
      </c>
      <c r="T9" s="103">
        <f t="shared" si="5"/>
        <v>11.1</v>
      </c>
    </row>
    <row r="10" spans="1:20" ht="15.95" customHeight="1" x14ac:dyDescent="0.25">
      <c r="B10" s="136">
        <v>5</v>
      </c>
      <c r="C10" s="64">
        <f>'DAFTAR SISWA'!B10</f>
        <v>1259</v>
      </c>
      <c r="D10" s="136" t="str">
        <f>'DAFTAR SISWA'!D10</f>
        <v>Enggar Megawantoro</v>
      </c>
      <c r="E10" s="64">
        <v>70</v>
      </c>
      <c r="F10" s="64"/>
      <c r="G10" s="99">
        <f t="shared" si="0"/>
        <v>70</v>
      </c>
      <c r="H10" s="64">
        <v>-4</v>
      </c>
      <c r="I10" s="64"/>
      <c r="J10" s="99">
        <f t="shared" si="1"/>
        <v>-4</v>
      </c>
      <c r="K10" s="64">
        <v>14.5</v>
      </c>
      <c r="L10" s="64"/>
      <c r="M10" s="103">
        <f t="shared" si="2"/>
        <v>14.5</v>
      </c>
      <c r="N10" s="64">
        <v>5</v>
      </c>
      <c r="O10" s="64"/>
      <c r="P10" s="103">
        <f t="shared" si="3"/>
        <v>5</v>
      </c>
      <c r="Q10" s="64">
        <v>-1</v>
      </c>
      <c r="R10" s="64"/>
      <c r="S10" s="103">
        <f t="shared" si="4"/>
        <v>-1</v>
      </c>
      <c r="T10" s="103">
        <f t="shared" si="5"/>
        <v>16.899999999999999</v>
      </c>
    </row>
    <row r="11" spans="1:20" ht="15.95" customHeight="1" x14ac:dyDescent="0.25">
      <c r="B11" s="136">
        <v>6</v>
      </c>
      <c r="C11" s="64">
        <f>'DAFTAR SISWA'!B11</f>
        <v>1260</v>
      </c>
      <c r="D11" s="136" t="str">
        <f>'DAFTAR SISWA'!D11</f>
        <v xml:space="preserve">Firman Ainur Rahmad </v>
      </c>
      <c r="E11" s="64">
        <v>7</v>
      </c>
      <c r="F11" s="64"/>
      <c r="G11" s="99">
        <f t="shared" si="0"/>
        <v>7</v>
      </c>
      <c r="H11" s="64">
        <v>-6</v>
      </c>
      <c r="I11" s="64"/>
      <c r="J11" s="99">
        <f t="shared" si="1"/>
        <v>-6</v>
      </c>
      <c r="K11" s="64">
        <v>14</v>
      </c>
      <c r="L11" s="64"/>
      <c r="M11" s="103">
        <f t="shared" si="2"/>
        <v>14</v>
      </c>
      <c r="N11" s="64">
        <v>6</v>
      </c>
      <c r="O11" s="64"/>
      <c r="P11" s="103">
        <f t="shared" si="3"/>
        <v>6</v>
      </c>
      <c r="Q11" s="64">
        <v>-2</v>
      </c>
      <c r="R11" s="64"/>
      <c r="S11" s="103">
        <f t="shared" si="4"/>
        <v>-2</v>
      </c>
      <c r="T11" s="103">
        <f t="shared" si="5"/>
        <v>3.8</v>
      </c>
    </row>
    <row r="12" spans="1:20" ht="15.95" customHeight="1" x14ac:dyDescent="0.25">
      <c r="B12" s="136">
        <v>7</v>
      </c>
      <c r="C12" s="64">
        <f>'DAFTAR SISWA'!B12</f>
        <v>1263</v>
      </c>
      <c r="D12" s="136" t="str">
        <f>'DAFTAR SISWA'!D12</f>
        <v>Indra Setyawan</v>
      </c>
      <c r="E12" s="64">
        <v>8</v>
      </c>
      <c r="F12" s="64"/>
      <c r="G12" s="99">
        <f t="shared" si="0"/>
        <v>8</v>
      </c>
      <c r="H12" s="64">
        <v>-8</v>
      </c>
      <c r="I12" s="64"/>
      <c r="J12" s="99">
        <f t="shared" si="1"/>
        <v>-8</v>
      </c>
      <c r="K12" s="64">
        <v>13.5</v>
      </c>
      <c r="L12" s="64"/>
      <c r="M12" s="103">
        <f t="shared" si="2"/>
        <v>13.5</v>
      </c>
      <c r="N12" s="64">
        <v>7</v>
      </c>
      <c r="O12" s="64"/>
      <c r="P12" s="103">
        <f t="shared" si="3"/>
        <v>7</v>
      </c>
      <c r="Q12" s="64">
        <v>-3</v>
      </c>
      <c r="R12" s="64"/>
      <c r="S12" s="103">
        <f t="shared" si="4"/>
        <v>-3</v>
      </c>
      <c r="T12" s="103">
        <f t="shared" si="5"/>
        <v>3.5</v>
      </c>
    </row>
    <row r="13" spans="1:20" ht="15.95" customHeight="1" x14ac:dyDescent="0.25">
      <c r="B13" s="136">
        <v>8</v>
      </c>
      <c r="C13" s="64">
        <f>'DAFTAR SISWA'!B13</f>
        <v>1311</v>
      </c>
      <c r="D13" s="136" t="str">
        <f>'DAFTAR SISWA'!D13</f>
        <v>Ismi Nur Fadilah</v>
      </c>
      <c r="E13" s="64">
        <v>90</v>
      </c>
      <c r="F13" s="64"/>
      <c r="G13" s="99">
        <f t="shared" si="0"/>
        <v>90</v>
      </c>
      <c r="H13" s="64">
        <v>-10</v>
      </c>
      <c r="I13" s="64"/>
      <c r="J13" s="99">
        <f t="shared" si="1"/>
        <v>-10</v>
      </c>
      <c r="K13" s="64">
        <v>13</v>
      </c>
      <c r="L13" s="64"/>
      <c r="M13" s="103">
        <f t="shared" si="2"/>
        <v>13</v>
      </c>
      <c r="N13" s="64">
        <v>8</v>
      </c>
      <c r="O13" s="64"/>
      <c r="P13" s="103">
        <f t="shared" si="3"/>
        <v>8</v>
      </c>
      <c r="Q13" s="64">
        <v>-4</v>
      </c>
      <c r="R13" s="64"/>
      <c r="S13" s="103">
        <f t="shared" si="4"/>
        <v>-4</v>
      </c>
      <c r="T13" s="103">
        <f t="shared" si="5"/>
        <v>19.399999999999999</v>
      </c>
    </row>
    <row r="14" spans="1:20" ht="15.95" customHeight="1" x14ac:dyDescent="0.25">
      <c r="B14" s="136">
        <v>9</v>
      </c>
      <c r="C14" s="64">
        <f>'DAFTAR SISWA'!B14</f>
        <v>1264</v>
      </c>
      <c r="D14" s="136" t="str">
        <f>'DAFTAR SISWA'!D14</f>
        <v>Jordan Ahmad Kautsar</v>
      </c>
      <c r="E14" s="64">
        <v>10</v>
      </c>
      <c r="F14" s="64"/>
      <c r="G14" s="99">
        <f t="shared" si="0"/>
        <v>10</v>
      </c>
      <c r="H14" s="64">
        <v>-12</v>
      </c>
      <c r="I14" s="64"/>
      <c r="J14" s="99">
        <f t="shared" si="1"/>
        <v>-12</v>
      </c>
      <c r="K14" s="64">
        <v>12.5</v>
      </c>
      <c r="L14" s="64"/>
      <c r="M14" s="103">
        <f t="shared" si="2"/>
        <v>12.5</v>
      </c>
      <c r="N14" s="64">
        <v>9</v>
      </c>
      <c r="O14" s="64"/>
      <c r="P14" s="103">
        <f t="shared" si="3"/>
        <v>9</v>
      </c>
      <c r="Q14" s="64">
        <v>-5</v>
      </c>
      <c r="R14" s="64"/>
      <c r="S14" s="103">
        <f t="shared" si="4"/>
        <v>-5</v>
      </c>
      <c r="T14" s="103">
        <f t="shared" si="5"/>
        <v>2.9</v>
      </c>
    </row>
    <row r="15" spans="1:20" ht="15.95" customHeight="1" x14ac:dyDescent="0.25">
      <c r="B15" s="136">
        <v>10</v>
      </c>
      <c r="C15" s="64">
        <f>'DAFTAR SISWA'!B15</f>
        <v>1351</v>
      </c>
      <c r="D15" s="136" t="str">
        <f>'DAFTAR SISWA'!D15</f>
        <v xml:space="preserve">Kahfila Zahra Aulia </v>
      </c>
      <c r="E15" s="64">
        <v>11</v>
      </c>
      <c r="F15" s="64"/>
      <c r="G15" s="99">
        <f t="shared" si="0"/>
        <v>11</v>
      </c>
      <c r="H15" s="64">
        <v>-14</v>
      </c>
      <c r="I15" s="64"/>
      <c r="J15" s="99">
        <f t="shared" si="1"/>
        <v>-14</v>
      </c>
      <c r="K15" s="64">
        <v>12</v>
      </c>
      <c r="L15" s="64"/>
      <c r="M15" s="103">
        <f t="shared" si="2"/>
        <v>12</v>
      </c>
      <c r="N15" s="64">
        <v>10</v>
      </c>
      <c r="O15" s="64"/>
      <c r="P15" s="103">
        <f t="shared" si="3"/>
        <v>10</v>
      </c>
      <c r="Q15" s="64">
        <v>-6</v>
      </c>
      <c r="R15" s="64"/>
      <c r="S15" s="103">
        <f t="shared" si="4"/>
        <v>-6</v>
      </c>
      <c r="T15" s="103">
        <f t="shared" si="5"/>
        <v>2.6</v>
      </c>
    </row>
    <row r="16" spans="1:20" ht="15.95" customHeight="1" x14ac:dyDescent="0.25">
      <c r="B16" s="136">
        <v>11</v>
      </c>
      <c r="C16" s="64">
        <f>'DAFTAR SISWA'!B16</f>
        <v>1265</v>
      </c>
      <c r="D16" s="136" t="str">
        <f>'DAFTAR SISWA'!D16</f>
        <v>Marvin Aditya Pratama</v>
      </c>
      <c r="E16" s="64">
        <v>12</v>
      </c>
      <c r="F16" s="64"/>
      <c r="G16" s="99">
        <f t="shared" si="0"/>
        <v>12</v>
      </c>
      <c r="H16" s="64">
        <v>-16</v>
      </c>
      <c r="I16" s="64"/>
      <c r="J16" s="99">
        <f t="shared" si="1"/>
        <v>-16</v>
      </c>
      <c r="K16" s="64">
        <v>11.5</v>
      </c>
      <c r="L16" s="64"/>
      <c r="M16" s="103">
        <f t="shared" si="2"/>
        <v>11.5</v>
      </c>
      <c r="N16" s="64">
        <v>11</v>
      </c>
      <c r="O16" s="64"/>
      <c r="P16" s="103">
        <f t="shared" si="3"/>
        <v>11</v>
      </c>
      <c r="Q16" s="64">
        <v>-7</v>
      </c>
      <c r="R16" s="64"/>
      <c r="S16" s="103">
        <f t="shared" si="4"/>
        <v>-7</v>
      </c>
      <c r="T16" s="103">
        <f t="shared" si="5"/>
        <v>2.2999999999999998</v>
      </c>
    </row>
    <row r="17" spans="2:20" ht="15.95" customHeight="1" x14ac:dyDescent="0.25">
      <c r="B17" s="136">
        <v>12</v>
      </c>
      <c r="C17" s="64">
        <f>'DAFTAR SISWA'!B17</f>
        <v>1266</v>
      </c>
      <c r="D17" s="136" t="str">
        <f>'DAFTAR SISWA'!D17</f>
        <v>Muhammad Jibril Al Hafidz</v>
      </c>
      <c r="E17" s="64">
        <v>13</v>
      </c>
      <c r="F17" s="64"/>
      <c r="G17" s="99">
        <f t="shared" si="0"/>
        <v>13</v>
      </c>
      <c r="H17" s="64">
        <v>-18</v>
      </c>
      <c r="I17" s="64"/>
      <c r="J17" s="99">
        <f t="shared" si="1"/>
        <v>-18</v>
      </c>
      <c r="K17" s="64">
        <v>11</v>
      </c>
      <c r="L17" s="64"/>
      <c r="M17" s="103">
        <f t="shared" si="2"/>
        <v>11</v>
      </c>
      <c r="N17" s="64">
        <v>12</v>
      </c>
      <c r="O17" s="64"/>
      <c r="P17" s="103">
        <f t="shared" si="3"/>
        <v>12</v>
      </c>
      <c r="Q17" s="64">
        <v>-8</v>
      </c>
      <c r="R17" s="64"/>
      <c r="S17" s="103">
        <f t="shared" si="4"/>
        <v>-8</v>
      </c>
      <c r="T17" s="103">
        <f t="shared" si="5"/>
        <v>2</v>
      </c>
    </row>
    <row r="18" spans="2:20" ht="15.95" customHeight="1" x14ac:dyDescent="0.25">
      <c r="B18" s="136">
        <v>13</v>
      </c>
      <c r="C18" s="64">
        <f>'DAFTAR SISWA'!B18</f>
        <v>1267</v>
      </c>
      <c r="D18" s="136" t="str">
        <f>'DAFTAR SISWA'!D18</f>
        <v>Muhammad Khoirun Hanafi</v>
      </c>
      <c r="E18" s="64">
        <v>14</v>
      </c>
      <c r="F18" s="64"/>
      <c r="G18" s="99">
        <f t="shared" si="0"/>
        <v>14</v>
      </c>
      <c r="H18" s="64">
        <v>-20</v>
      </c>
      <c r="I18" s="64"/>
      <c r="J18" s="99">
        <f t="shared" si="1"/>
        <v>-20</v>
      </c>
      <c r="K18" s="64">
        <v>10.5</v>
      </c>
      <c r="L18" s="64"/>
      <c r="M18" s="103">
        <f t="shared" si="2"/>
        <v>10.5</v>
      </c>
      <c r="N18" s="64">
        <v>13</v>
      </c>
      <c r="O18" s="64"/>
      <c r="P18" s="103">
        <f t="shared" si="3"/>
        <v>13</v>
      </c>
      <c r="Q18" s="64">
        <v>-9</v>
      </c>
      <c r="R18" s="64"/>
      <c r="S18" s="103">
        <f t="shared" si="4"/>
        <v>-9</v>
      </c>
      <c r="T18" s="103">
        <f t="shared" si="5"/>
        <v>1.7</v>
      </c>
    </row>
    <row r="19" spans="2:20" ht="15.95" customHeight="1" x14ac:dyDescent="0.25">
      <c r="B19" s="136">
        <v>14</v>
      </c>
      <c r="C19" s="64">
        <f>'DAFTAR SISWA'!B19</f>
        <v>1269</v>
      </c>
      <c r="D19" s="136" t="str">
        <f>'DAFTAR SISWA'!D19</f>
        <v>Nila Nafira</v>
      </c>
      <c r="E19" s="64">
        <v>15</v>
      </c>
      <c r="F19" s="64"/>
      <c r="G19" s="99">
        <f t="shared" si="0"/>
        <v>15</v>
      </c>
      <c r="H19" s="64">
        <v>-22</v>
      </c>
      <c r="I19" s="64"/>
      <c r="J19" s="99">
        <f t="shared" si="1"/>
        <v>-22</v>
      </c>
      <c r="K19" s="64">
        <v>10</v>
      </c>
      <c r="L19" s="64"/>
      <c r="M19" s="103">
        <f t="shared" si="2"/>
        <v>10</v>
      </c>
      <c r="N19" s="64">
        <v>14</v>
      </c>
      <c r="O19" s="64"/>
      <c r="P19" s="103">
        <f t="shared" si="3"/>
        <v>14</v>
      </c>
      <c r="Q19" s="64">
        <v>-10</v>
      </c>
      <c r="R19" s="64"/>
      <c r="S19" s="103">
        <f t="shared" si="4"/>
        <v>-10</v>
      </c>
      <c r="T19" s="103">
        <f t="shared" si="5"/>
        <v>1.4</v>
      </c>
    </row>
    <row r="20" spans="2:20" ht="15.95" customHeight="1" x14ac:dyDescent="0.25">
      <c r="B20" s="136">
        <v>15</v>
      </c>
      <c r="C20" s="64">
        <f>'DAFTAR SISWA'!B20</f>
        <v>1389</v>
      </c>
      <c r="D20" s="136" t="str">
        <f>'DAFTAR SISWA'!D20</f>
        <v xml:space="preserve">Oktavia Vivi Novita </v>
      </c>
      <c r="E20" s="64">
        <v>16</v>
      </c>
      <c r="F20" s="64"/>
      <c r="G20" s="99">
        <f t="shared" si="0"/>
        <v>16</v>
      </c>
      <c r="H20" s="64">
        <v>-24</v>
      </c>
      <c r="I20" s="64"/>
      <c r="J20" s="99">
        <f t="shared" si="1"/>
        <v>-24</v>
      </c>
      <c r="K20" s="64">
        <v>9.5000000000000107</v>
      </c>
      <c r="L20" s="64"/>
      <c r="M20" s="103">
        <f t="shared" si="2"/>
        <v>9.5000000000000107</v>
      </c>
      <c r="N20" s="64">
        <v>15</v>
      </c>
      <c r="O20" s="64"/>
      <c r="P20" s="103">
        <f t="shared" si="3"/>
        <v>15</v>
      </c>
      <c r="Q20" s="64">
        <v>-11</v>
      </c>
      <c r="R20" s="64"/>
      <c r="S20" s="103">
        <f t="shared" si="4"/>
        <v>-11</v>
      </c>
      <c r="T20" s="103">
        <f t="shared" si="5"/>
        <v>1.1000000000000021</v>
      </c>
    </row>
    <row r="21" spans="2:20" ht="15.95" customHeight="1" x14ac:dyDescent="0.25">
      <c r="B21" s="136">
        <v>16</v>
      </c>
      <c r="C21" s="64">
        <f>'DAFTAR SISWA'!B21</f>
        <v>1270</v>
      </c>
      <c r="D21" s="136" t="str">
        <f>'DAFTAR SISWA'!D21</f>
        <v>Patricia Chiquitita</v>
      </c>
      <c r="E21" s="64">
        <v>17</v>
      </c>
      <c r="F21" s="64"/>
      <c r="G21" s="99">
        <f t="shared" si="0"/>
        <v>17</v>
      </c>
      <c r="H21" s="64">
        <v>-26</v>
      </c>
      <c r="I21" s="64"/>
      <c r="J21" s="99">
        <f t="shared" si="1"/>
        <v>-26</v>
      </c>
      <c r="K21" s="64">
        <v>9.0000000000000195</v>
      </c>
      <c r="L21" s="64"/>
      <c r="M21" s="103">
        <f t="shared" si="2"/>
        <v>9.0000000000000195</v>
      </c>
      <c r="N21" s="64">
        <v>16</v>
      </c>
      <c r="O21" s="64"/>
      <c r="P21" s="103">
        <f t="shared" si="3"/>
        <v>16</v>
      </c>
      <c r="Q21" s="64">
        <v>-12</v>
      </c>
      <c r="R21" s="64"/>
      <c r="S21" s="103">
        <f t="shared" si="4"/>
        <v>-12</v>
      </c>
      <c r="T21" s="103">
        <f t="shared" si="5"/>
        <v>0.80000000000000426</v>
      </c>
    </row>
    <row r="22" spans="2:20" ht="15.95" customHeight="1" x14ac:dyDescent="0.25">
      <c r="B22" s="136">
        <v>17</v>
      </c>
      <c r="C22" s="64">
        <f>'DAFTAR SISWA'!B22</f>
        <v>1271</v>
      </c>
      <c r="D22" s="136" t="str">
        <f>'DAFTAR SISWA'!D22</f>
        <v>Rafa Aditya</v>
      </c>
      <c r="E22" s="64">
        <v>18</v>
      </c>
      <c r="F22" s="64"/>
      <c r="G22" s="99">
        <f t="shared" si="0"/>
        <v>18</v>
      </c>
      <c r="H22" s="64">
        <v>-28</v>
      </c>
      <c r="I22" s="64"/>
      <c r="J22" s="99">
        <f t="shared" si="1"/>
        <v>-28</v>
      </c>
      <c r="K22" s="64">
        <v>8.5000000000000195</v>
      </c>
      <c r="L22" s="64"/>
      <c r="M22" s="103">
        <f t="shared" si="2"/>
        <v>8.5000000000000195</v>
      </c>
      <c r="N22" s="64">
        <v>17</v>
      </c>
      <c r="O22" s="64"/>
      <c r="P22" s="103">
        <f t="shared" si="3"/>
        <v>17</v>
      </c>
      <c r="Q22" s="64">
        <v>-13</v>
      </c>
      <c r="R22" s="64"/>
      <c r="S22" s="103">
        <f t="shared" si="4"/>
        <v>-13</v>
      </c>
      <c r="T22" s="103">
        <f t="shared" si="5"/>
        <v>0.50000000000000389</v>
      </c>
    </row>
    <row r="23" spans="2:20" ht="15.95" customHeight="1" x14ac:dyDescent="0.25">
      <c r="B23" s="136">
        <v>18</v>
      </c>
      <c r="C23" s="64">
        <f>'DAFTAR SISWA'!B23</f>
        <v>1272</v>
      </c>
      <c r="D23" s="136" t="str">
        <f>'DAFTAR SISWA'!D23</f>
        <v>Rifah Akaya Udin</v>
      </c>
      <c r="E23" s="64">
        <v>19</v>
      </c>
      <c r="F23" s="64"/>
      <c r="G23" s="99">
        <f t="shared" si="0"/>
        <v>19</v>
      </c>
      <c r="H23" s="64">
        <v>-30</v>
      </c>
      <c r="I23" s="64"/>
      <c r="J23" s="99">
        <f t="shared" si="1"/>
        <v>-30</v>
      </c>
      <c r="K23" s="64">
        <v>8.0000000000000195</v>
      </c>
      <c r="L23" s="64"/>
      <c r="M23" s="103">
        <f t="shared" si="2"/>
        <v>8.0000000000000195</v>
      </c>
      <c r="N23" s="64">
        <v>18</v>
      </c>
      <c r="O23" s="64"/>
      <c r="P23" s="103">
        <f t="shared" si="3"/>
        <v>18</v>
      </c>
      <c r="Q23" s="64">
        <v>-14</v>
      </c>
      <c r="R23" s="64"/>
      <c r="S23" s="103">
        <f t="shared" si="4"/>
        <v>-14</v>
      </c>
      <c r="T23" s="103">
        <f t="shared" si="5"/>
        <v>0.2000000000000039</v>
      </c>
    </row>
    <row r="24" spans="2:20" ht="15.95" customHeight="1" x14ac:dyDescent="0.25">
      <c r="B24" s="136">
        <v>19</v>
      </c>
      <c r="C24" s="64">
        <f>'DAFTAR SISWA'!B24</f>
        <v>1254</v>
      </c>
      <c r="D24" s="136" t="str">
        <f>'DAFTAR SISWA'!D24</f>
        <v>Rifky Ardiansyah</v>
      </c>
      <c r="E24" s="64">
        <v>20</v>
      </c>
      <c r="F24" s="64"/>
      <c r="G24" s="99">
        <f t="shared" si="0"/>
        <v>20</v>
      </c>
      <c r="H24" s="64">
        <v>-32</v>
      </c>
      <c r="I24" s="64"/>
      <c r="J24" s="99">
        <f t="shared" si="1"/>
        <v>-32</v>
      </c>
      <c r="K24" s="64">
        <v>7.5000000000000204</v>
      </c>
      <c r="L24" s="64"/>
      <c r="M24" s="103">
        <f t="shared" si="2"/>
        <v>7.5000000000000204</v>
      </c>
      <c r="N24" s="64">
        <v>19</v>
      </c>
      <c r="O24" s="64"/>
      <c r="P24" s="103">
        <f t="shared" si="3"/>
        <v>19</v>
      </c>
      <c r="Q24" s="64">
        <v>-15</v>
      </c>
      <c r="R24" s="64"/>
      <c r="S24" s="103">
        <f t="shared" si="4"/>
        <v>-15</v>
      </c>
      <c r="T24" s="103">
        <f t="shared" si="5"/>
        <v>-9.9999999999995731E-2</v>
      </c>
    </row>
    <row r="25" spans="2:20" ht="15.95" customHeight="1" x14ac:dyDescent="0.25">
      <c r="B25" s="136">
        <v>20</v>
      </c>
      <c r="C25" s="64">
        <f>'DAFTAR SISWA'!B25</f>
        <v>1241</v>
      </c>
      <c r="D25" s="136" t="str">
        <f>'DAFTAR SISWA'!D25</f>
        <v>Rizal Hendriawan</v>
      </c>
      <c r="E25" s="64">
        <v>21</v>
      </c>
      <c r="F25" s="64"/>
      <c r="G25" s="99">
        <f t="shared" si="0"/>
        <v>21</v>
      </c>
      <c r="H25" s="64">
        <v>-34</v>
      </c>
      <c r="I25" s="64"/>
      <c r="J25" s="99">
        <f t="shared" si="1"/>
        <v>-34</v>
      </c>
      <c r="K25" s="64">
        <v>7.0000000000000204</v>
      </c>
      <c r="L25" s="64"/>
      <c r="M25" s="103">
        <f t="shared" si="2"/>
        <v>7.0000000000000204</v>
      </c>
      <c r="N25" s="64">
        <v>20</v>
      </c>
      <c r="O25" s="64"/>
      <c r="P25" s="103">
        <f t="shared" si="3"/>
        <v>20</v>
      </c>
      <c r="Q25" s="64">
        <v>-16</v>
      </c>
      <c r="R25" s="64"/>
      <c r="S25" s="103">
        <f t="shared" si="4"/>
        <v>-16</v>
      </c>
      <c r="T25" s="103">
        <f t="shared" si="5"/>
        <v>-0.39999999999999575</v>
      </c>
    </row>
    <row r="26" spans="2:20" ht="15.95" customHeight="1" x14ac:dyDescent="0.25">
      <c r="B26" s="136">
        <v>21</v>
      </c>
      <c r="C26" s="64">
        <f>'DAFTAR SISWA'!B26</f>
        <v>1274</v>
      </c>
      <c r="D26" s="136" t="str">
        <f>'DAFTAR SISWA'!D26</f>
        <v>Robiyatul Adawiyah</v>
      </c>
      <c r="E26" s="64">
        <v>22</v>
      </c>
      <c r="F26" s="64"/>
      <c r="G26" s="99">
        <f t="shared" si="0"/>
        <v>22</v>
      </c>
      <c r="H26" s="64">
        <v>-36</v>
      </c>
      <c r="I26" s="64"/>
      <c r="J26" s="99">
        <f t="shared" si="1"/>
        <v>-36</v>
      </c>
      <c r="K26" s="64">
        <v>6.5000000000000204</v>
      </c>
      <c r="L26" s="64"/>
      <c r="M26" s="103">
        <f t="shared" si="2"/>
        <v>6.5000000000000204</v>
      </c>
      <c r="N26" s="64">
        <v>21</v>
      </c>
      <c r="O26" s="64"/>
      <c r="P26" s="103">
        <f t="shared" si="3"/>
        <v>21</v>
      </c>
      <c r="Q26" s="64">
        <v>-17</v>
      </c>
      <c r="R26" s="64"/>
      <c r="S26" s="103">
        <f t="shared" si="4"/>
        <v>-17</v>
      </c>
      <c r="T26" s="103">
        <f t="shared" si="5"/>
        <v>-0.69999999999999574</v>
      </c>
    </row>
    <row r="27" spans="2:20" ht="15.95" customHeight="1" x14ac:dyDescent="0.25">
      <c r="B27" s="136">
        <v>22</v>
      </c>
      <c r="C27" s="64">
        <f>'DAFTAR SISWA'!B27</f>
        <v>1275</v>
      </c>
      <c r="D27" s="136" t="str">
        <f>'DAFTAR SISWA'!D27</f>
        <v>Safitri Ayu Wulandari</v>
      </c>
      <c r="E27" s="64">
        <v>23</v>
      </c>
      <c r="F27" s="64"/>
      <c r="G27" s="99">
        <f t="shared" si="0"/>
        <v>23</v>
      </c>
      <c r="H27" s="64">
        <v>-38</v>
      </c>
      <c r="I27" s="64"/>
      <c r="J27" s="99">
        <f t="shared" si="1"/>
        <v>-38</v>
      </c>
      <c r="K27" s="64">
        <v>6</v>
      </c>
      <c r="L27" s="64"/>
      <c r="M27" s="103">
        <f t="shared" si="2"/>
        <v>6</v>
      </c>
      <c r="N27" s="64">
        <v>22</v>
      </c>
      <c r="O27" s="64"/>
      <c r="P27" s="103">
        <f t="shared" si="3"/>
        <v>22</v>
      </c>
      <c r="Q27" s="64">
        <v>-18</v>
      </c>
      <c r="R27" s="64"/>
      <c r="S27" s="103">
        <f t="shared" si="4"/>
        <v>-18</v>
      </c>
      <c r="T27" s="103">
        <f t="shared" si="5"/>
        <v>-1</v>
      </c>
    </row>
    <row r="28" spans="2:20" ht="15.95" customHeight="1" x14ac:dyDescent="0.25">
      <c r="B28" s="136">
        <v>23</v>
      </c>
      <c r="C28" s="64">
        <f>'DAFTAR SISWA'!B28</f>
        <v>1423</v>
      </c>
      <c r="D28" s="136" t="str">
        <f>'DAFTAR SISWA'!D28</f>
        <v xml:space="preserve">Saira Rachman </v>
      </c>
      <c r="E28" s="64">
        <v>24</v>
      </c>
      <c r="F28" s="64"/>
      <c r="G28" s="99">
        <f t="shared" si="0"/>
        <v>24</v>
      </c>
      <c r="H28" s="64">
        <v>-40</v>
      </c>
      <c r="I28" s="64"/>
      <c r="J28" s="99">
        <f t="shared" si="1"/>
        <v>-40</v>
      </c>
      <c r="K28" s="64">
        <v>5.5</v>
      </c>
      <c r="L28" s="64"/>
      <c r="M28" s="103">
        <f t="shared" si="2"/>
        <v>5.5</v>
      </c>
      <c r="N28" s="64">
        <v>23</v>
      </c>
      <c r="O28" s="64"/>
      <c r="P28" s="103">
        <f t="shared" si="3"/>
        <v>23</v>
      </c>
      <c r="Q28" s="64">
        <v>-19</v>
      </c>
      <c r="R28" s="64"/>
      <c r="S28" s="103">
        <f t="shared" si="4"/>
        <v>-19</v>
      </c>
      <c r="T28" s="103">
        <f t="shared" si="5"/>
        <v>-1.3</v>
      </c>
    </row>
    <row r="29" spans="2:20" ht="15.95" customHeight="1" x14ac:dyDescent="0.25">
      <c r="B29" s="136">
        <v>24</v>
      </c>
      <c r="C29" s="64">
        <f>'DAFTAR SISWA'!B29</f>
        <v>1244</v>
      </c>
      <c r="D29" s="136" t="str">
        <f>'DAFTAR SISWA'!D29</f>
        <v>Sisca Indriani Harsari</v>
      </c>
      <c r="E29" s="64">
        <v>25</v>
      </c>
      <c r="F29" s="64"/>
      <c r="G29" s="99">
        <f t="shared" si="0"/>
        <v>25</v>
      </c>
      <c r="H29" s="64">
        <v>-42</v>
      </c>
      <c r="I29" s="64"/>
      <c r="J29" s="99">
        <f t="shared" si="1"/>
        <v>-42</v>
      </c>
      <c r="K29" s="64">
        <v>5</v>
      </c>
      <c r="L29" s="64"/>
      <c r="M29" s="103">
        <f t="shared" si="2"/>
        <v>5</v>
      </c>
      <c r="N29" s="64">
        <v>24</v>
      </c>
      <c r="O29" s="64"/>
      <c r="P29" s="103">
        <f t="shared" si="3"/>
        <v>24</v>
      </c>
      <c r="Q29" s="64">
        <v>40</v>
      </c>
      <c r="R29" s="64"/>
      <c r="S29" s="103">
        <f t="shared" si="4"/>
        <v>40</v>
      </c>
      <c r="T29" s="103">
        <f t="shared" si="5"/>
        <v>10.4</v>
      </c>
    </row>
    <row r="30" spans="2:20" ht="15.95" customHeight="1" x14ac:dyDescent="0.25">
      <c r="B30" s="136">
        <v>25</v>
      </c>
      <c r="C30" s="64">
        <f>'DAFTAR SISWA'!B30</f>
        <v>1249</v>
      </c>
      <c r="D30" s="136" t="str">
        <f>'DAFTAR SISWA'!D30</f>
        <v>Zaidan Arley</v>
      </c>
      <c r="E30" s="64">
        <v>26</v>
      </c>
      <c r="F30" s="64"/>
      <c r="G30" s="99">
        <f t="shared" si="0"/>
        <v>26</v>
      </c>
      <c r="H30" s="64">
        <v>-44</v>
      </c>
      <c r="I30" s="64"/>
      <c r="J30" s="99">
        <f t="shared" si="1"/>
        <v>-44</v>
      </c>
      <c r="K30" s="64">
        <v>4.5</v>
      </c>
      <c r="L30" s="64"/>
      <c r="M30" s="103">
        <f t="shared" si="2"/>
        <v>4.5</v>
      </c>
      <c r="N30" s="64">
        <v>25</v>
      </c>
      <c r="O30" s="64"/>
      <c r="P30" s="103">
        <f t="shared" si="3"/>
        <v>25</v>
      </c>
      <c r="Q30" s="64">
        <v>-21</v>
      </c>
      <c r="R30" s="64"/>
      <c r="S30" s="103">
        <f t="shared" si="4"/>
        <v>-21</v>
      </c>
      <c r="T30" s="103">
        <f t="shared" si="5"/>
        <v>-1.9</v>
      </c>
    </row>
    <row r="31" spans="2:20" ht="15.95" customHeight="1" x14ac:dyDescent="0.25">
      <c r="B31" s="136"/>
      <c r="C31" s="64"/>
      <c r="D31" s="136">
        <f>'DAFTAR SISWA'!D31</f>
        <v>0</v>
      </c>
      <c r="E31" s="64"/>
      <c r="F31" s="64"/>
      <c r="G31" s="99"/>
      <c r="H31" s="64"/>
      <c r="I31" s="64"/>
      <c r="J31" s="99"/>
      <c r="K31" s="64"/>
      <c r="L31" s="64"/>
      <c r="M31" s="99"/>
      <c r="N31" s="64"/>
      <c r="O31" s="64"/>
      <c r="P31" s="99"/>
      <c r="Q31" s="64"/>
      <c r="R31" s="64"/>
      <c r="S31" s="99"/>
      <c r="T31" s="99"/>
    </row>
    <row r="32" spans="2:20" ht="15.95" customHeight="1" x14ac:dyDescent="0.25">
      <c r="B32" s="136"/>
      <c r="C32" s="64"/>
      <c r="D32" s="136"/>
      <c r="E32" s="64"/>
      <c r="F32" s="64"/>
      <c r="G32" s="99"/>
      <c r="H32" s="64"/>
      <c r="I32" s="64"/>
      <c r="J32" s="99"/>
      <c r="K32" s="64"/>
      <c r="L32" s="64"/>
      <c r="M32" s="99"/>
      <c r="N32" s="64"/>
      <c r="O32" s="64"/>
      <c r="P32" s="99"/>
      <c r="Q32" s="64"/>
      <c r="R32" s="64"/>
      <c r="S32" s="99"/>
      <c r="T32" s="99"/>
    </row>
    <row r="33" spans="2:20" ht="15.95" customHeight="1" x14ac:dyDescent="0.25">
      <c r="B33" s="136"/>
      <c r="C33" s="64"/>
      <c r="D33" s="136"/>
      <c r="E33" s="64"/>
      <c r="F33" s="64"/>
      <c r="G33" s="99"/>
      <c r="H33" s="64"/>
      <c r="I33" s="64"/>
      <c r="J33" s="99"/>
      <c r="K33" s="64"/>
      <c r="L33" s="64"/>
      <c r="M33" s="99"/>
      <c r="N33" s="64"/>
      <c r="O33" s="64"/>
      <c r="P33" s="99"/>
      <c r="Q33" s="64"/>
      <c r="R33" s="64"/>
      <c r="S33" s="99"/>
      <c r="T33" s="99"/>
    </row>
    <row r="34" spans="2:20" ht="15.95" customHeight="1" x14ac:dyDescent="0.25">
      <c r="B34" s="136"/>
      <c r="C34" s="64"/>
      <c r="D34" s="136"/>
      <c r="E34" s="64"/>
      <c r="F34" s="64"/>
      <c r="G34" s="99"/>
      <c r="H34" s="64"/>
      <c r="I34" s="64"/>
      <c r="J34" s="99"/>
      <c r="K34" s="64"/>
      <c r="L34" s="64"/>
      <c r="M34" s="99"/>
      <c r="N34" s="64"/>
      <c r="O34" s="64"/>
      <c r="P34" s="99"/>
      <c r="Q34" s="64"/>
      <c r="R34" s="64"/>
      <c r="S34" s="99"/>
      <c r="T34" s="99"/>
    </row>
    <row r="35" spans="2:20" ht="15.95" customHeight="1" x14ac:dyDescent="0.25">
      <c r="B35" s="136"/>
      <c r="C35" s="64"/>
      <c r="D35" s="136"/>
      <c r="E35" s="64"/>
      <c r="F35" s="64"/>
      <c r="G35" s="99"/>
      <c r="H35" s="64"/>
      <c r="I35" s="64"/>
      <c r="J35" s="99"/>
      <c r="K35" s="64"/>
      <c r="L35" s="64"/>
      <c r="M35" s="99"/>
      <c r="N35" s="64"/>
      <c r="O35" s="64"/>
      <c r="P35" s="99"/>
      <c r="Q35" s="64"/>
      <c r="R35" s="64"/>
      <c r="S35" s="99"/>
      <c r="T35" s="99"/>
    </row>
    <row r="36" spans="2:20" ht="15.95" customHeight="1" x14ac:dyDescent="0.25">
      <c r="B36" s="136"/>
      <c r="C36" s="64"/>
      <c r="D36" s="136"/>
      <c r="E36" s="64"/>
      <c r="F36" s="64"/>
      <c r="G36" s="99"/>
      <c r="H36" s="64"/>
      <c r="I36" s="64"/>
      <c r="J36" s="99"/>
      <c r="K36" s="64"/>
      <c r="L36" s="64"/>
      <c r="M36" s="99"/>
      <c r="N36" s="64"/>
      <c r="O36" s="64"/>
      <c r="P36" s="99"/>
      <c r="Q36" s="64"/>
      <c r="R36" s="64"/>
      <c r="S36" s="99"/>
      <c r="T36" s="99"/>
    </row>
    <row r="37" spans="2:20" ht="15.95" customHeight="1" x14ac:dyDescent="0.25">
      <c r="B37" s="136"/>
      <c r="C37" s="64"/>
      <c r="D37" s="136"/>
      <c r="E37" s="64"/>
      <c r="F37" s="64"/>
      <c r="G37" s="99"/>
      <c r="H37" s="64"/>
      <c r="I37" s="64"/>
      <c r="J37" s="99"/>
      <c r="K37" s="64"/>
      <c r="L37" s="64"/>
      <c r="M37" s="99"/>
      <c r="N37" s="64"/>
      <c r="O37" s="64"/>
      <c r="P37" s="99"/>
      <c r="Q37" s="64"/>
      <c r="R37" s="64"/>
      <c r="S37" s="64"/>
      <c r="T37" s="99"/>
    </row>
    <row r="38" spans="2:20" ht="15.95" customHeight="1" x14ac:dyDescent="0.25">
      <c r="B38" s="136"/>
      <c r="C38" s="64"/>
      <c r="D38" s="136"/>
      <c r="E38" s="64"/>
      <c r="F38" s="64"/>
      <c r="G38" s="99"/>
      <c r="H38" s="64"/>
      <c r="I38" s="64"/>
      <c r="J38" s="99"/>
      <c r="K38" s="64"/>
      <c r="L38" s="64"/>
      <c r="M38" s="99"/>
      <c r="N38" s="64"/>
      <c r="O38" s="64"/>
      <c r="P38" s="99"/>
      <c r="Q38" s="64"/>
      <c r="R38" s="64"/>
      <c r="S38" s="64"/>
      <c r="T38" s="99"/>
    </row>
    <row r="39" spans="2:20" ht="15.95" customHeight="1" x14ac:dyDescent="0.25">
      <c r="B39" s="136"/>
      <c r="C39" s="64"/>
      <c r="D39" s="136"/>
      <c r="E39" s="64"/>
      <c r="F39" s="64"/>
      <c r="G39" s="99"/>
      <c r="H39" s="64"/>
      <c r="I39" s="64"/>
      <c r="J39" s="99"/>
      <c r="K39" s="64"/>
      <c r="L39" s="64"/>
      <c r="M39" s="99"/>
      <c r="N39" s="64"/>
      <c r="O39" s="64"/>
      <c r="P39" s="99"/>
      <c r="Q39" s="64"/>
      <c r="R39" s="64"/>
      <c r="S39" s="64"/>
      <c r="T39" s="99"/>
    </row>
    <row r="40" spans="2:20" ht="15.95" customHeight="1" x14ac:dyDescent="0.25">
      <c r="B40" s="136"/>
      <c r="C40" s="64"/>
      <c r="D40" s="136"/>
      <c r="E40" s="64"/>
      <c r="F40" s="64"/>
      <c r="G40" s="99"/>
      <c r="H40" s="64"/>
      <c r="I40" s="64"/>
      <c r="J40" s="99"/>
      <c r="K40" s="64"/>
      <c r="L40" s="64"/>
      <c r="M40" s="99"/>
      <c r="N40" s="64"/>
      <c r="O40" s="64"/>
      <c r="P40" s="99"/>
      <c r="Q40" s="64"/>
      <c r="R40" s="64"/>
      <c r="S40" s="64"/>
      <c r="T40" s="99"/>
    </row>
    <row r="41" spans="2:20" ht="15.95" customHeight="1" x14ac:dyDescent="0.25">
      <c r="B41" s="136"/>
      <c r="C41" s="64"/>
      <c r="D41" s="136"/>
      <c r="E41" s="64"/>
      <c r="F41" s="64"/>
      <c r="G41" s="99"/>
      <c r="H41" s="64"/>
      <c r="I41" s="64"/>
      <c r="J41" s="99"/>
      <c r="K41" s="64"/>
      <c r="L41" s="64"/>
      <c r="M41" s="99"/>
      <c r="N41" s="64"/>
      <c r="O41" s="64"/>
      <c r="P41" s="99"/>
      <c r="Q41" s="64"/>
      <c r="R41" s="64"/>
      <c r="S41" s="64"/>
      <c r="T41" s="99"/>
    </row>
    <row r="42" spans="2:20" ht="15.95" customHeight="1" x14ac:dyDescent="0.25">
      <c r="B42" s="136"/>
      <c r="C42" s="64"/>
      <c r="D42" s="136"/>
      <c r="E42" s="64"/>
      <c r="F42" s="64"/>
      <c r="G42" s="99"/>
      <c r="H42" s="64"/>
      <c r="I42" s="64"/>
      <c r="J42" s="64"/>
      <c r="K42" s="64"/>
      <c r="L42" s="64"/>
      <c r="M42" s="99"/>
      <c r="N42" s="64"/>
      <c r="O42" s="64"/>
      <c r="P42" s="99"/>
      <c r="Q42" s="64"/>
      <c r="R42" s="64"/>
      <c r="S42" s="64"/>
      <c r="T42" s="99"/>
    </row>
    <row r="43" spans="2:20" ht="15.95" customHeight="1" x14ac:dyDescent="0.25">
      <c r="B43" s="136"/>
      <c r="C43" s="64"/>
      <c r="D43" s="136"/>
      <c r="E43" s="64"/>
      <c r="F43" s="64"/>
      <c r="G43" s="99"/>
      <c r="H43" s="64"/>
      <c r="I43" s="64"/>
      <c r="J43" s="64"/>
      <c r="K43" s="64"/>
      <c r="L43" s="64"/>
      <c r="M43" s="99"/>
      <c r="N43" s="64"/>
      <c r="O43" s="64"/>
      <c r="P43" s="99"/>
      <c r="Q43" s="64"/>
      <c r="R43" s="64"/>
      <c r="S43" s="64"/>
      <c r="T43" s="99"/>
    </row>
    <row r="44" spans="2:20" ht="15.95" customHeight="1" x14ac:dyDescent="0.25">
      <c r="B44" s="136"/>
      <c r="C44" s="136"/>
      <c r="D44" s="136"/>
      <c r="E44" s="64"/>
      <c r="F44" s="64"/>
      <c r="G44" s="99"/>
      <c r="H44" s="64"/>
      <c r="I44" s="64"/>
      <c r="J44" s="64"/>
      <c r="K44" s="64"/>
      <c r="L44" s="64"/>
      <c r="M44" s="99"/>
      <c r="N44" s="64"/>
      <c r="O44" s="64"/>
      <c r="P44" s="99"/>
      <c r="Q44" s="64"/>
      <c r="R44" s="64"/>
      <c r="S44" s="64"/>
      <c r="T44" s="99"/>
    </row>
    <row r="45" spans="2:20" ht="15.95" customHeight="1" x14ac:dyDescent="0.25">
      <c r="B45" s="136"/>
      <c r="C45" s="136"/>
      <c r="D45" s="136"/>
      <c r="E45" s="64"/>
      <c r="F45" s="64"/>
      <c r="G45" s="99"/>
      <c r="H45" s="64"/>
      <c r="I45" s="64"/>
      <c r="J45" s="64"/>
      <c r="K45" s="64"/>
      <c r="L45" s="64"/>
      <c r="M45" s="99"/>
      <c r="N45" s="64"/>
      <c r="O45" s="64"/>
      <c r="P45" s="99"/>
      <c r="Q45" s="64"/>
      <c r="R45" s="64"/>
      <c r="S45" s="64"/>
      <c r="T45" s="99"/>
    </row>
    <row r="46" spans="2:20" ht="15.95" customHeight="1" x14ac:dyDescent="0.25">
      <c r="B46" s="136"/>
      <c r="C46" s="136"/>
      <c r="D46" s="136"/>
      <c r="E46" s="64"/>
      <c r="F46" s="64"/>
      <c r="G46" s="99"/>
      <c r="H46" s="64"/>
      <c r="I46" s="64"/>
      <c r="J46" s="64"/>
      <c r="K46" s="64"/>
      <c r="L46" s="64"/>
      <c r="M46" s="99"/>
      <c r="N46" s="64"/>
      <c r="O46" s="64"/>
      <c r="P46" s="99"/>
      <c r="Q46" s="64"/>
      <c r="R46" s="64"/>
      <c r="S46" s="64"/>
      <c r="T46" s="99"/>
    </row>
    <row r="47" spans="2:20" ht="15.95" customHeight="1" x14ac:dyDescent="0.25">
      <c r="B47" s="136"/>
      <c r="C47" s="136"/>
      <c r="D47" s="136"/>
      <c r="E47" s="64"/>
      <c r="F47" s="64"/>
      <c r="G47" s="99"/>
      <c r="H47" s="64"/>
      <c r="I47" s="64"/>
      <c r="J47" s="64"/>
      <c r="K47" s="64"/>
      <c r="L47" s="64"/>
      <c r="M47" s="99"/>
      <c r="N47" s="64"/>
      <c r="O47" s="64"/>
      <c r="P47" s="99"/>
      <c r="Q47" s="64"/>
      <c r="R47" s="64"/>
      <c r="S47" s="64"/>
      <c r="T47" s="99"/>
    </row>
    <row r="48" spans="2:20" ht="15.95" customHeight="1" x14ac:dyDescent="0.25">
      <c r="B48" s="136"/>
      <c r="C48" s="136"/>
      <c r="D48" s="136"/>
      <c r="E48" s="64"/>
      <c r="F48" s="64"/>
      <c r="G48" s="99"/>
      <c r="H48" s="64"/>
      <c r="I48" s="64"/>
      <c r="J48" s="64"/>
      <c r="K48" s="64"/>
      <c r="L48" s="64"/>
      <c r="M48" s="99"/>
      <c r="N48" s="64"/>
      <c r="O48" s="64"/>
      <c r="P48" s="99"/>
      <c r="Q48" s="64"/>
      <c r="R48" s="64"/>
      <c r="S48" s="64"/>
      <c r="T48" s="99"/>
    </row>
    <row r="49" spans="2:20" ht="15.95" customHeight="1" x14ac:dyDescent="0.25">
      <c r="B49" s="136"/>
      <c r="C49" s="136"/>
      <c r="D49" s="136"/>
      <c r="E49" s="64"/>
      <c r="F49" s="64"/>
      <c r="G49" s="99"/>
      <c r="H49" s="64"/>
      <c r="I49" s="64"/>
      <c r="J49" s="64"/>
      <c r="K49" s="64"/>
      <c r="L49" s="64"/>
      <c r="M49" s="99"/>
      <c r="N49" s="64"/>
      <c r="O49" s="64"/>
      <c r="P49" s="99"/>
      <c r="Q49" s="64"/>
      <c r="R49" s="64"/>
      <c r="S49" s="64"/>
      <c r="T49" s="99"/>
    </row>
    <row r="50" spans="2:20" ht="15.95" customHeight="1" x14ac:dyDescent="0.25">
      <c r="B50" s="136"/>
      <c r="C50" s="136"/>
      <c r="D50" s="136"/>
      <c r="E50" s="64"/>
      <c r="F50" s="64"/>
      <c r="G50" s="99"/>
      <c r="H50" s="64"/>
      <c r="I50" s="64"/>
      <c r="J50" s="64"/>
      <c r="K50" s="64"/>
      <c r="L50" s="64"/>
      <c r="M50" s="99"/>
      <c r="N50" s="64"/>
      <c r="O50" s="64"/>
      <c r="P50" s="99"/>
      <c r="Q50" s="64"/>
      <c r="R50" s="64"/>
      <c r="S50" s="64"/>
      <c r="T50" s="99"/>
    </row>
    <row r="51" spans="2:20" ht="15.95" customHeight="1" x14ac:dyDescent="0.25">
      <c r="B51" s="136"/>
      <c r="C51" s="136"/>
      <c r="D51" s="136"/>
      <c r="E51" s="64"/>
      <c r="F51" s="64"/>
      <c r="G51" s="99"/>
      <c r="H51" s="64"/>
      <c r="I51" s="64"/>
      <c r="J51" s="64"/>
      <c r="K51" s="64"/>
      <c r="L51" s="64"/>
      <c r="M51" s="99"/>
      <c r="N51" s="64"/>
      <c r="O51" s="64"/>
      <c r="P51" s="99"/>
      <c r="Q51" s="64"/>
      <c r="R51" s="64"/>
      <c r="S51" s="64"/>
      <c r="T51" s="99"/>
    </row>
    <row r="52" spans="2:20" ht="15.95" customHeight="1" x14ac:dyDescent="0.25">
      <c r="B52" s="136"/>
      <c r="C52" s="136"/>
      <c r="D52" s="136"/>
      <c r="E52" s="64"/>
      <c r="F52" s="64"/>
      <c r="G52" s="99"/>
      <c r="H52" s="64"/>
      <c r="I52" s="64"/>
      <c r="J52" s="64"/>
      <c r="K52" s="64"/>
      <c r="L52" s="64"/>
      <c r="M52" s="99"/>
      <c r="N52" s="64"/>
      <c r="O52" s="64"/>
      <c r="P52" s="99"/>
      <c r="Q52" s="64"/>
      <c r="R52" s="64"/>
      <c r="S52" s="64"/>
      <c r="T52" s="99"/>
    </row>
    <row r="53" spans="2:20" ht="15.95" customHeight="1" x14ac:dyDescent="0.25">
      <c r="B53" s="136"/>
      <c r="C53" s="136"/>
      <c r="D53" s="136"/>
      <c r="E53" s="64"/>
      <c r="F53" s="64"/>
      <c r="G53" s="99"/>
      <c r="H53" s="64"/>
      <c r="I53" s="64"/>
      <c r="J53" s="64"/>
      <c r="K53" s="64"/>
      <c r="L53" s="64"/>
      <c r="M53" s="99"/>
      <c r="N53" s="64"/>
      <c r="O53" s="64"/>
      <c r="P53" s="99"/>
      <c r="Q53" s="64"/>
      <c r="R53" s="64"/>
      <c r="S53" s="64"/>
      <c r="T53" s="99"/>
    </row>
    <row r="54" spans="2:20" ht="15.95" customHeight="1" x14ac:dyDescent="0.25">
      <c r="B54" s="136"/>
      <c r="C54" s="136"/>
      <c r="D54" s="136"/>
      <c r="E54" s="64"/>
      <c r="F54" s="64"/>
      <c r="G54" s="99"/>
      <c r="H54" s="64"/>
      <c r="I54" s="64"/>
      <c r="J54" s="64"/>
      <c r="K54" s="64"/>
      <c r="L54" s="64"/>
      <c r="M54" s="99"/>
      <c r="N54" s="64"/>
      <c r="O54" s="64"/>
      <c r="P54" s="99"/>
      <c r="Q54" s="64"/>
      <c r="R54" s="64"/>
      <c r="S54" s="64"/>
      <c r="T54" s="99"/>
    </row>
    <row r="55" spans="2:20" ht="15.95" customHeight="1" x14ac:dyDescent="0.25">
      <c r="B55" s="136"/>
      <c r="C55" s="136"/>
      <c r="D55" s="136"/>
      <c r="E55" s="64"/>
      <c r="F55" s="64"/>
      <c r="G55" s="99"/>
      <c r="H55" s="64"/>
      <c r="I55" s="64"/>
      <c r="J55" s="64"/>
      <c r="K55" s="64"/>
      <c r="L55" s="64"/>
      <c r="M55" s="99"/>
      <c r="N55" s="64"/>
      <c r="O55" s="64"/>
      <c r="P55" s="99"/>
      <c r="Q55" s="64"/>
      <c r="R55" s="64"/>
      <c r="S55" s="64"/>
      <c r="T55" s="99"/>
    </row>
    <row r="56" spans="2:20" ht="15.95" customHeight="1" x14ac:dyDescent="0.25">
      <c r="B56" s="136"/>
      <c r="C56" s="136"/>
      <c r="D56" s="136"/>
      <c r="E56" s="64"/>
      <c r="F56" s="64"/>
      <c r="G56" s="99"/>
      <c r="H56" s="64"/>
      <c r="I56" s="64"/>
      <c r="J56" s="64"/>
      <c r="K56" s="64"/>
      <c r="L56" s="64"/>
      <c r="M56" s="99"/>
      <c r="N56" s="64"/>
      <c r="O56" s="64"/>
      <c r="P56" s="99"/>
      <c r="Q56" s="64"/>
      <c r="R56" s="64"/>
      <c r="S56" s="64"/>
      <c r="T56" s="99"/>
    </row>
    <row r="57" spans="2:20" ht="15.95" customHeight="1" x14ac:dyDescent="0.25">
      <c r="B57" s="136"/>
      <c r="C57" s="136"/>
      <c r="D57" s="136"/>
      <c r="E57" s="64"/>
      <c r="F57" s="64"/>
      <c r="G57" s="99"/>
      <c r="H57" s="64"/>
      <c r="I57" s="64"/>
      <c r="J57" s="64"/>
      <c r="K57" s="64"/>
      <c r="L57" s="64"/>
      <c r="M57" s="99"/>
      <c r="N57" s="64"/>
      <c r="O57" s="64"/>
      <c r="P57" s="99"/>
      <c r="Q57" s="64"/>
      <c r="R57" s="64"/>
      <c r="S57" s="64"/>
      <c r="T57" s="99"/>
    </row>
    <row r="58" spans="2:20" ht="15.95" customHeight="1" x14ac:dyDescent="0.25">
      <c r="B58" s="136"/>
      <c r="C58" s="136"/>
      <c r="D58" s="136"/>
      <c r="E58" s="64"/>
      <c r="F58" s="64"/>
      <c r="G58" s="99"/>
      <c r="H58" s="64"/>
      <c r="I58" s="64"/>
      <c r="J58" s="64"/>
      <c r="K58" s="64"/>
      <c r="L58" s="64"/>
      <c r="M58" s="99"/>
      <c r="N58" s="64"/>
      <c r="O58" s="64"/>
      <c r="P58" s="99"/>
      <c r="Q58" s="64"/>
      <c r="R58" s="64"/>
      <c r="S58" s="64"/>
      <c r="T58" s="99"/>
    </row>
    <row r="59" spans="2:20" ht="15.95" customHeight="1" x14ac:dyDescent="0.25">
      <c r="B59" s="136"/>
      <c r="C59" s="136"/>
      <c r="D59" s="136"/>
      <c r="E59" s="64"/>
      <c r="F59" s="64"/>
      <c r="G59" s="64"/>
      <c r="H59" s="64"/>
      <c r="I59" s="64"/>
      <c r="J59" s="64"/>
      <c r="K59" s="64"/>
      <c r="L59" s="64"/>
      <c r="M59" s="99"/>
      <c r="N59" s="64"/>
      <c r="O59" s="64"/>
      <c r="P59" s="99"/>
      <c r="Q59" s="64"/>
      <c r="R59" s="64"/>
      <c r="S59" s="64"/>
      <c r="T59" s="99"/>
    </row>
    <row r="60" spans="2:20" ht="15.95" customHeight="1" x14ac:dyDescent="0.25">
      <c r="B60" s="136"/>
      <c r="C60" s="136"/>
      <c r="D60" s="136"/>
      <c r="E60" s="64"/>
      <c r="F60" s="64"/>
      <c r="G60" s="64"/>
      <c r="H60" s="64"/>
      <c r="I60" s="64"/>
      <c r="J60" s="64"/>
      <c r="K60" s="64"/>
      <c r="L60" s="64"/>
      <c r="M60" s="99"/>
      <c r="N60" s="64"/>
      <c r="O60" s="64"/>
      <c r="P60" s="99"/>
      <c r="Q60" s="64"/>
      <c r="R60" s="64"/>
      <c r="S60" s="64"/>
      <c r="T60" s="99"/>
    </row>
    <row r="61" spans="2:20" ht="15.95" customHeight="1" x14ac:dyDescent="0.25">
      <c r="B61" s="136"/>
      <c r="C61" s="136"/>
      <c r="D61" s="136"/>
      <c r="E61" s="64"/>
      <c r="F61" s="64"/>
      <c r="G61" s="64"/>
      <c r="H61" s="64"/>
      <c r="I61" s="64"/>
      <c r="J61" s="64"/>
      <c r="K61" s="64"/>
      <c r="L61" s="64"/>
      <c r="M61" s="99"/>
      <c r="N61" s="64"/>
      <c r="O61" s="64"/>
      <c r="P61" s="99"/>
      <c r="Q61" s="64"/>
      <c r="R61" s="64"/>
      <c r="S61" s="64"/>
      <c r="T61" s="99"/>
    </row>
    <row r="62" spans="2:20" ht="15.95" customHeight="1" x14ac:dyDescent="0.25">
      <c r="B62" s="136"/>
      <c r="C62" s="136"/>
      <c r="D62" s="136"/>
      <c r="E62" s="64"/>
      <c r="F62" s="64"/>
      <c r="G62" s="64"/>
      <c r="H62" s="64"/>
      <c r="I62" s="64"/>
      <c r="J62" s="64"/>
      <c r="K62" s="64"/>
      <c r="L62" s="64"/>
      <c r="M62" s="99"/>
      <c r="N62" s="64"/>
      <c r="O62" s="64"/>
      <c r="P62" s="99"/>
      <c r="Q62" s="64"/>
      <c r="R62" s="64"/>
      <c r="S62" s="64"/>
      <c r="T62" s="99"/>
    </row>
    <row r="63" spans="2:20" ht="15.95" customHeight="1" x14ac:dyDescent="0.25">
      <c r="B63" s="136"/>
      <c r="C63" s="136"/>
      <c r="D63" s="136"/>
      <c r="E63" s="64"/>
      <c r="F63" s="64"/>
      <c r="G63" s="64"/>
      <c r="H63" s="64"/>
      <c r="I63" s="64"/>
      <c r="J63" s="64"/>
      <c r="K63" s="64"/>
      <c r="L63" s="64"/>
      <c r="M63" s="99"/>
      <c r="N63" s="64"/>
      <c r="O63" s="64"/>
      <c r="P63" s="99"/>
      <c r="Q63" s="64"/>
      <c r="R63" s="64"/>
      <c r="S63" s="64"/>
      <c r="T63" s="99"/>
    </row>
    <row r="64" spans="2:20" ht="15.95" customHeight="1" x14ac:dyDescent="0.25">
      <c r="B64" s="136"/>
      <c r="C64" s="136"/>
      <c r="D64" s="136"/>
      <c r="E64" s="64"/>
      <c r="F64" s="64"/>
      <c r="G64" s="64"/>
      <c r="H64" s="64"/>
      <c r="I64" s="64"/>
      <c r="J64" s="64"/>
      <c r="K64" s="64"/>
      <c r="L64" s="64"/>
      <c r="M64" s="99"/>
      <c r="N64" s="64"/>
      <c r="O64" s="64"/>
      <c r="P64" s="99"/>
      <c r="Q64" s="64"/>
      <c r="R64" s="64"/>
      <c r="S64" s="64"/>
      <c r="T64" s="99"/>
    </row>
    <row r="65" spans="2:20" ht="15.95" customHeight="1" x14ac:dyDescent="0.25">
      <c r="B65" s="136"/>
      <c r="C65" s="136"/>
      <c r="D65" s="136"/>
      <c r="E65" s="64"/>
      <c r="F65" s="64"/>
      <c r="G65" s="64"/>
      <c r="H65" s="64"/>
      <c r="I65" s="64"/>
      <c r="J65" s="64"/>
      <c r="K65" s="64"/>
      <c r="L65" s="64"/>
      <c r="M65" s="99"/>
      <c r="N65" s="64"/>
      <c r="O65" s="64"/>
      <c r="P65" s="99"/>
      <c r="Q65" s="64"/>
      <c r="R65" s="64"/>
      <c r="S65" s="64"/>
      <c r="T65" s="99"/>
    </row>
    <row r="66" spans="2:20" ht="15.95" customHeight="1" x14ac:dyDescent="0.25">
      <c r="B66" s="136"/>
      <c r="C66" s="136"/>
      <c r="D66" s="136"/>
      <c r="E66" s="64"/>
      <c r="F66" s="64"/>
      <c r="G66" s="64"/>
      <c r="H66" s="64"/>
      <c r="I66" s="64"/>
      <c r="J66" s="64"/>
      <c r="K66" s="64"/>
      <c r="L66" s="64"/>
      <c r="M66" s="99"/>
      <c r="N66" s="64"/>
      <c r="O66" s="64"/>
      <c r="P66" s="99"/>
      <c r="Q66" s="64"/>
      <c r="R66" s="64"/>
      <c r="S66" s="64"/>
      <c r="T66" s="99"/>
    </row>
    <row r="67" spans="2:20" ht="15.95" customHeight="1" x14ac:dyDescent="0.25">
      <c r="B67" s="136"/>
      <c r="C67" s="136"/>
      <c r="D67" s="136"/>
      <c r="E67" s="64"/>
      <c r="F67" s="64"/>
      <c r="G67" s="64"/>
      <c r="H67" s="64"/>
      <c r="I67" s="64"/>
      <c r="J67" s="64"/>
      <c r="K67" s="64"/>
      <c r="L67" s="64"/>
      <c r="M67" s="99"/>
      <c r="N67" s="64"/>
      <c r="O67" s="64"/>
      <c r="P67" s="99"/>
      <c r="Q67" s="64"/>
      <c r="R67" s="64"/>
      <c r="S67" s="64"/>
      <c r="T67" s="99"/>
    </row>
    <row r="68" spans="2:20" ht="15.95" customHeight="1" x14ac:dyDescent="0.25">
      <c r="B68" s="136"/>
      <c r="C68" s="136"/>
      <c r="D68" s="136"/>
      <c r="E68" s="64"/>
      <c r="F68" s="64"/>
      <c r="G68" s="64"/>
      <c r="H68" s="64"/>
      <c r="I68" s="64"/>
      <c r="J68" s="64"/>
      <c r="K68" s="64"/>
      <c r="L68" s="64"/>
      <c r="M68" s="99"/>
      <c r="N68" s="64"/>
      <c r="O68" s="64"/>
      <c r="P68" s="99"/>
      <c r="Q68" s="64"/>
      <c r="R68" s="64"/>
      <c r="S68" s="64"/>
      <c r="T68" s="99"/>
    </row>
    <row r="69" spans="2:20" ht="15.95" customHeight="1" x14ac:dyDescent="0.25">
      <c r="B69" s="136"/>
      <c r="C69" s="136"/>
      <c r="D69" s="136"/>
      <c r="E69" s="64"/>
      <c r="F69" s="64"/>
      <c r="G69" s="64"/>
      <c r="H69" s="64"/>
      <c r="I69" s="64"/>
      <c r="J69" s="64"/>
      <c r="K69" s="64"/>
      <c r="L69" s="64"/>
      <c r="M69" s="99"/>
      <c r="N69" s="64"/>
      <c r="O69" s="64"/>
      <c r="P69" s="99"/>
      <c r="Q69" s="64"/>
      <c r="R69" s="64"/>
      <c r="S69" s="64"/>
      <c r="T69" s="99"/>
    </row>
    <row r="70" spans="2:20" ht="15.95" customHeight="1" x14ac:dyDescent="0.25">
      <c r="B70" s="136"/>
      <c r="C70" s="136"/>
      <c r="D70" s="136"/>
      <c r="E70" s="64"/>
      <c r="F70" s="64"/>
      <c r="G70" s="64"/>
      <c r="H70" s="64"/>
      <c r="I70" s="64"/>
      <c r="J70" s="64"/>
      <c r="K70" s="64"/>
      <c r="L70" s="64"/>
      <c r="M70" s="99"/>
      <c r="N70" s="64"/>
      <c r="O70" s="64"/>
      <c r="P70" s="99"/>
      <c r="Q70" s="64"/>
      <c r="R70" s="64"/>
      <c r="S70" s="64"/>
      <c r="T70" s="99"/>
    </row>
    <row r="71" spans="2:20" ht="15.95" customHeight="1" x14ac:dyDescent="0.25">
      <c r="B71" s="136"/>
      <c r="C71" s="136"/>
      <c r="D71" s="136"/>
      <c r="E71" s="64"/>
      <c r="F71" s="64"/>
      <c r="G71" s="64"/>
      <c r="H71" s="64"/>
      <c r="I71" s="64"/>
      <c r="J71" s="64"/>
      <c r="K71" s="64"/>
      <c r="L71" s="64"/>
      <c r="M71" s="99"/>
      <c r="N71" s="64"/>
      <c r="O71" s="64"/>
      <c r="P71" s="99"/>
      <c r="Q71" s="64"/>
      <c r="R71" s="64"/>
      <c r="S71" s="64"/>
      <c r="T71" s="99"/>
    </row>
    <row r="72" spans="2:20" ht="15.95" customHeight="1" x14ac:dyDescent="0.25">
      <c r="B72" s="136"/>
      <c r="C72" s="136"/>
      <c r="D72" s="136"/>
      <c r="E72" s="64"/>
      <c r="F72" s="64"/>
      <c r="G72" s="64"/>
      <c r="H72" s="64"/>
      <c r="I72" s="64"/>
      <c r="J72" s="64"/>
      <c r="K72" s="64"/>
      <c r="L72" s="64"/>
      <c r="M72" s="99"/>
      <c r="N72" s="64"/>
      <c r="O72" s="64"/>
      <c r="P72" s="99"/>
      <c r="Q72" s="64"/>
      <c r="R72" s="64"/>
      <c r="S72" s="64"/>
      <c r="T72" s="99"/>
    </row>
    <row r="73" spans="2:20" ht="15.95" customHeight="1" x14ac:dyDescent="0.25">
      <c r="B73" s="136"/>
      <c r="C73" s="136"/>
      <c r="D73" s="136"/>
      <c r="E73" s="64"/>
      <c r="F73" s="64"/>
      <c r="G73" s="64"/>
      <c r="H73" s="64"/>
      <c r="I73" s="64"/>
      <c r="J73" s="64"/>
      <c r="K73" s="64"/>
      <c r="L73" s="64"/>
      <c r="M73" s="99"/>
      <c r="N73" s="64"/>
      <c r="O73" s="64"/>
      <c r="P73" s="99"/>
      <c r="Q73" s="64"/>
      <c r="R73" s="64"/>
      <c r="S73" s="64"/>
      <c r="T73" s="99"/>
    </row>
    <row r="74" spans="2:20" ht="15.95" customHeight="1" x14ac:dyDescent="0.25">
      <c r="B74" s="136"/>
      <c r="C74" s="136"/>
      <c r="D74" s="136"/>
      <c r="E74" s="64"/>
      <c r="F74" s="64"/>
      <c r="G74" s="64"/>
      <c r="H74" s="64"/>
      <c r="I74" s="64"/>
      <c r="J74" s="64"/>
      <c r="K74" s="64"/>
      <c r="L74" s="64"/>
      <c r="M74" s="99"/>
      <c r="N74" s="64"/>
      <c r="O74" s="64"/>
      <c r="P74" s="99"/>
      <c r="Q74" s="64"/>
      <c r="R74" s="64"/>
      <c r="S74" s="64"/>
      <c r="T74" s="99"/>
    </row>
    <row r="75" spans="2:20" ht="15.95" customHeight="1" x14ac:dyDescent="0.25">
      <c r="B75" s="136"/>
      <c r="C75" s="136"/>
      <c r="D75" s="136"/>
      <c r="E75" s="64"/>
      <c r="F75" s="64"/>
      <c r="G75" s="64"/>
      <c r="H75" s="64"/>
      <c r="I75" s="64"/>
      <c r="J75" s="64"/>
      <c r="K75" s="64"/>
      <c r="L75" s="64"/>
      <c r="M75" s="99"/>
      <c r="N75" s="64"/>
      <c r="O75" s="64"/>
      <c r="P75" s="99"/>
      <c r="Q75" s="64"/>
      <c r="R75" s="64"/>
      <c r="S75" s="64"/>
      <c r="T75" s="99"/>
    </row>
    <row r="76" spans="2:20" ht="15.95" customHeight="1" x14ac:dyDescent="0.25">
      <c r="B76" s="136"/>
      <c r="C76" s="136"/>
      <c r="D76" s="136"/>
      <c r="E76" s="64"/>
      <c r="F76" s="64"/>
      <c r="G76" s="64"/>
      <c r="H76" s="64"/>
      <c r="I76" s="64"/>
      <c r="J76" s="64"/>
      <c r="K76" s="64"/>
      <c r="L76" s="64"/>
      <c r="M76" s="99"/>
      <c r="N76" s="64"/>
      <c r="O76" s="64"/>
      <c r="P76" s="99"/>
      <c r="Q76" s="64"/>
      <c r="R76" s="64"/>
      <c r="S76" s="64"/>
      <c r="T76" s="99"/>
    </row>
    <row r="77" spans="2:20" ht="15.95" customHeight="1" x14ac:dyDescent="0.25">
      <c r="B77" s="136"/>
      <c r="C77" s="136"/>
      <c r="D77" s="136"/>
      <c r="E77" s="64"/>
      <c r="F77" s="64"/>
      <c r="G77" s="64"/>
      <c r="H77" s="64"/>
      <c r="I77" s="64"/>
      <c r="J77" s="64"/>
      <c r="K77" s="64"/>
      <c r="L77" s="64"/>
      <c r="M77" s="99"/>
      <c r="N77" s="64"/>
      <c r="O77" s="64"/>
      <c r="P77" s="99"/>
      <c r="Q77" s="64"/>
      <c r="R77" s="64"/>
      <c r="S77" s="64"/>
      <c r="T77" s="99"/>
    </row>
    <row r="78" spans="2:20" ht="15.95" customHeight="1" x14ac:dyDescent="0.25">
      <c r="B78" s="136"/>
      <c r="C78" s="136"/>
      <c r="D78" s="136"/>
      <c r="E78" s="64"/>
      <c r="F78" s="64"/>
      <c r="G78" s="64"/>
      <c r="H78" s="64"/>
      <c r="I78" s="64"/>
      <c r="J78" s="64"/>
      <c r="K78" s="64"/>
      <c r="L78" s="64"/>
      <c r="M78" s="99"/>
      <c r="N78" s="64"/>
      <c r="O78" s="64"/>
      <c r="P78" s="99"/>
      <c r="Q78" s="64"/>
      <c r="R78" s="64"/>
      <c r="S78" s="64"/>
      <c r="T78" s="99"/>
    </row>
    <row r="79" spans="2:20" ht="15.95" customHeight="1" x14ac:dyDescent="0.25">
      <c r="B79" s="136"/>
      <c r="C79" s="136"/>
      <c r="D79" s="136"/>
      <c r="E79" s="64"/>
      <c r="F79" s="64"/>
      <c r="G79" s="64"/>
      <c r="H79" s="64"/>
      <c r="I79" s="64"/>
      <c r="J79" s="64"/>
      <c r="K79" s="64"/>
      <c r="L79" s="64"/>
      <c r="M79" s="99"/>
      <c r="N79" s="64"/>
      <c r="O79" s="64"/>
      <c r="P79" s="99"/>
      <c r="Q79" s="64"/>
      <c r="R79" s="64"/>
      <c r="S79" s="64"/>
      <c r="T79" s="99"/>
    </row>
    <row r="80" spans="2:20" ht="15.95" customHeight="1" x14ac:dyDescent="0.25">
      <c r="B80" s="136"/>
      <c r="C80" s="136"/>
      <c r="D80" s="136"/>
      <c r="E80" s="64"/>
      <c r="F80" s="64"/>
      <c r="G80" s="64"/>
      <c r="H80" s="64"/>
      <c r="I80" s="64"/>
      <c r="J80" s="64"/>
      <c r="K80" s="64"/>
      <c r="L80" s="64"/>
      <c r="M80" s="99"/>
      <c r="N80" s="64"/>
      <c r="O80" s="64"/>
      <c r="P80" s="99"/>
      <c r="Q80" s="64"/>
      <c r="R80" s="64"/>
      <c r="S80" s="64"/>
      <c r="T80" s="99"/>
    </row>
    <row r="81" spans="2:20" ht="15.95" customHeight="1" x14ac:dyDescent="0.25">
      <c r="B81" s="136"/>
      <c r="C81" s="136"/>
      <c r="D81" s="136"/>
      <c r="E81" s="64"/>
      <c r="F81" s="64"/>
      <c r="G81" s="64"/>
      <c r="H81" s="64"/>
      <c r="I81" s="64"/>
      <c r="J81" s="64"/>
      <c r="K81" s="64"/>
      <c r="L81" s="64"/>
      <c r="M81" s="99"/>
      <c r="N81" s="64"/>
      <c r="O81" s="64"/>
      <c r="P81" s="99"/>
      <c r="Q81" s="64"/>
      <c r="R81" s="64"/>
      <c r="S81" s="64"/>
      <c r="T81" s="99"/>
    </row>
    <row r="82" spans="2:20" ht="15.95" customHeight="1" x14ac:dyDescent="0.25">
      <c r="B82" s="136"/>
      <c r="C82" s="136"/>
      <c r="D82" s="136"/>
      <c r="E82" s="64"/>
      <c r="F82" s="64"/>
      <c r="G82" s="64"/>
      <c r="H82" s="64"/>
      <c r="I82" s="64"/>
      <c r="J82" s="64"/>
      <c r="K82" s="64"/>
      <c r="L82" s="64"/>
      <c r="M82" s="99"/>
      <c r="N82" s="64"/>
      <c r="O82" s="64"/>
      <c r="P82" s="99"/>
      <c r="Q82" s="64"/>
      <c r="R82" s="64"/>
      <c r="S82" s="64"/>
      <c r="T82" s="99"/>
    </row>
    <row r="83" spans="2:20" ht="15.95" customHeight="1" x14ac:dyDescent="0.25">
      <c r="B83" s="136"/>
      <c r="C83" s="136"/>
      <c r="D83" s="136"/>
      <c r="E83" s="64"/>
      <c r="F83" s="64"/>
      <c r="G83" s="64"/>
      <c r="H83" s="64"/>
      <c r="I83" s="64"/>
      <c r="J83" s="64"/>
      <c r="K83" s="64"/>
      <c r="L83" s="64"/>
      <c r="M83" s="99"/>
      <c r="N83" s="64"/>
      <c r="O83" s="64"/>
      <c r="P83" s="99"/>
      <c r="Q83" s="64"/>
      <c r="R83" s="64"/>
      <c r="S83" s="64"/>
      <c r="T83" s="99"/>
    </row>
    <row r="84" spans="2:20" ht="15.95" customHeight="1" x14ac:dyDescent="0.25">
      <c r="B84" s="136"/>
      <c r="C84" s="136"/>
      <c r="D84" s="136"/>
      <c r="E84" s="64"/>
      <c r="F84" s="64"/>
      <c r="G84" s="64"/>
      <c r="H84" s="64"/>
      <c r="I84" s="64"/>
      <c r="J84" s="64"/>
      <c r="K84" s="64"/>
      <c r="L84" s="64"/>
      <c r="M84" s="99"/>
      <c r="N84" s="64"/>
      <c r="O84" s="64"/>
      <c r="P84" s="99"/>
      <c r="Q84" s="64"/>
      <c r="R84" s="64"/>
      <c r="S84" s="64"/>
      <c r="T84" s="99"/>
    </row>
    <row r="85" spans="2:20" ht="15.95" customHeight="1" x14ac:dyDescent="0.25">
      <c r="B85" s="136"/>
      <c r="C85" s="136"/>
      <c r="D85" s="136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99"/>
      <c r="Q85" s="64"/>
      <c r="R85" s="64"/>
      <c r="S85" s="64"/>
      <c r="T85" s="99"/>
    </row>
    <row r="86" spans="2:20" ht="15.95" customHeight="1" x14ac:dyDescent="0.25">
      <c r="B86" s="136"/>
      <c r="C86" s="136"/>
      <c r="D86" s="136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99"/>
      <c r="Q86" s="64"/>
      <c r="R86" s="64"/>
      <c r="S86" s="64"/>
      <c r="T86" s="99"/>
    </row>
    <row r="87" spans="2:20" ht="15.95" customHeight="1" x14ac:dyDescent="0.25">
      <c r="B87" s="136"/>
      <c r="C87" s="136"/>
      <c r="D87" s="136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99"/>
      <c r="Q87" s="64"/>
      <c r="R87" s="64"/>
      <c r="S87" s="64"/>
      <c r="T87" s="99"/>
    </row>
    <row r="88" spans="2:20" ht="15.95" customHeight="1" x14ac:dyDescent="0.25">
      <c r="B88" s="136"/>
      <c r="C88" s="136"/>
      <c r="D88" s="136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99"/>
      <c r="Q88" s="64"/>
      <c r="R88" s="64"/>
      <c r="S88" s="64"/>
      <c r="T88" s="99"/>
    </row>
    <row r="89" spans="2:20" ht="15.95" customHeight="1" x14ac:dyDescent="0.25">
      <c r="B89" s="136"/>
      <c r="C89" s="136"/>
      <c r="D89" s="136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99"/>
      <c r="Q89" s="64"/>
      <c r="R89" s="64"/>
      <c r="S89" s="64"/>
      <c r="T89" s="99"/>
    </row>
    <row r="90" spans="2:20" ht="15.95" customHeight="1" x14ac:dyDescent="0.25">
      <c r="B90" s="136"/>
      <c r="C90" s="136"/>
      <c r="D90" s="136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99"/>
      <c r="Q90" s="64"/>
      <c r="R90" s="64"/>
      <c r="S90" s="64"/>
      <c r="T90" s="99"/>
    </row>
    <row r="91" spans="2:20" ht="15.95" customHeight="1" x14ac:dyDescent="0.25">
      <c r="B91" s="136"/>
      <c r="C91" s="136"/>
      <c r="D91" s="136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99"/>
      <c r="Q91" s="64"/>
      <c r="R91" s="64"/>
      <c r="S91" s="64"/>
      <c r="T91" s="99"/>
    </row>
    <row r="92" spans="2:20" ht="15.95" customHeight="1" x14ac:dyDescent="0.25">
      <c r="B92" s="136"/>
      <c r="C92" s="136"/>
      <c r="D92" s="136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99"/>
      <c r="Q92" s="64"/>
      <c r="R92" s="64"/>
      <c r="S92" s="64"/>
      <c r="T92" s="99"/>
    </row>
    <row r="93" spans="2:20" ht="15.95" customHeight="1" x14ac:dyDescent="0.25">
      <c r="B93" s="136"/>
      <c r="C93" s="136"/>
      <c r="D93" s="136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99"/>
      <c r="Q93" s="64"/>
      <c r="R93" s="64"/>
      <c r="S93" s="64"/>
      <c r="T93" s="99"/>
    </row>
    <row r="94" spans="2:20" ht="15.95" customHeight="1" x14ac:dyDescent="0.25">
      <c r="B94" s="136"/>
      <c r="C94" s="136"/>
      <c r="D94" s="136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99"/>
      <c r="Q94" s="64"/>
      <c r="R94" s="64"/>
      <c r="S94" s="64"/>
      <c r="T94" s="99"/>
    </row>
    <row r="95" spans="2:20" ht="15.95" customHeight="1" x14ac:dyDescent="0.25">
      <c r="B95" s="136"/>
      <c r="C95" s="136"/>
      <c r="D95" s="136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99"/>
      <c r="Q95" s="64"/>
      <c r="R95" s="64"/>
      <c r="S95" s="64"/>
      <c r="T95" s="99"/>
    </row>
    <row r="96" spans="2:20" ht="15.95" customHeight="1" x14ac:dyDescent="0.25">
      <c r="B96" s="136"/>
      <c r="C96" s="136"/>
      <c r="D96" s="136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99"/>
      <c r="Q96" s="64"/>
      <c r="R96" s="64"/>
      <c r="S96" s="64"/>
      <c r="T96" s="99"/>
    </row>
    <row r="97" spans="2:20" ht="15.95" customHeight="1" x14ac:dyDescent="0.25">
      <c r="B97" s="136"/>
      <c r="C97" s="136"/>
      <c r="D97" s="136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99"/>
      <c r="Q97" s="64"/>
      <c r="R97" s="64"/>
      <c r="S97" s="64"/>
      <c r="T97" s="99"/>
    </row>
    <row r="98" spans="2:20" ht="15.95" customHeight="1" x14ac:dyDescent="0.25">
      <c r="B98" s="136"/>
      <c r="C98" s="136"/>
      <c r="D98" s="136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99"/>
      <c r="Q98" s="64"/>
      <c r="R98" s="64"/>
      <c r="S98" s="64"/>
      <c r="T98" s="99"/>
    </row>
    <row r="99" spans="2:20" ht="15.95" customHeight="1" x14ac:dyDescent="0.25">
      <c r="B99" s="136"/>
      <c r="C99" s="136"/>
      <c r="D99" s="136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99"/>
      <c r="Q99" s="64"/>
      <c r="R99" s="64"/>
      <c r="S99" s="64"/>
      <c r="T99" s="99"/>
    </row>
    <row r="100" spans="2:20" ht="15.95" customHeight="1" x14ac:dyDescent="0.25">
      <c r="B100" s="136"/>
      <c r="C100" s="136"/>
      <c r="D100" s="136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99"/>
      <c r="Q100" s="64"/>
      <c r="R100" s="64"/>
      <c r="S100" s="64"/>
      <c r="T100" s="99"/>
    </row>
    <row r="101" spans="2:20" ht="15.95" customHeight="1" x14ac:dyDescent="0.25">
      <c r="B101" s="136"/>
      <c r="C101" s="136"/>
      <c r="D101" s="136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99"/>
      <c r="Q101" s="64"/>
      <c r="R101" s="64"/>
      <c r="S101" s="64"/>
      <c r="T101" s="64"/>
    </row>
    <row r="102" spans="2:20" ht="15.95" customHeight="1" x14ac:dyDescent="0.25">
      <c r="B102" s="136"/>
      <c r="C102" s="136"/>
      <c r="D102" s="136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</row>
    <row r="103" spans="2:20" ht="15.95" customHeight="1" x14ac:dyDescent="0.25">
      <c r="B103" s="136"/>
      <c r="C103" s="136"/>
      <c r="D103" s="136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</row>
    <row r="104" spans="2:20" ht="15.95" customHeight="1" x14ac:dyDescent="0.25">
      <c r="B104" s="136"/>
      <c r="C104" s="136"/>
      <c r="D104" s="136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</row>
    <row r="105" spans="2:20" ht="15.95" customHeight="1" x14ac:dyDescent="0.25">
      <c r="B105" s="136"/>
      <c r="C105" s="136"/>
      <c r="D105" s="136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</row>
    <row r="106" spans="2:20" ht="15.95" customHeight="1" x14ac:dyDescent="0.25">
      <c r="B106" s="136"/>
      <c r="C106" s="136"/>
      <c r="D106" s="136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</row>
    <row r="107" spans="2:20" ht="15.95" customHeight="1" x14ac:dyDescent="0.25">
      <c r="B107" s="136"/>
      <c r="C107" s="136"/>
      <c r="D107" s="136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</row>
    <row r="108" spans="2:20" ht="15.95" customHeight="1" x14ac:dyDescent="0.25">
      <c r="B108" s="136"/>
      <c r="C108" s="136"/>
      <c r="D108" s="136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</row>
    <row r="109" spans="2:20" ht="15.95" customHeight="1" x14ac:dyDescent="0.25">
      <c r="B109" s="136"/>
      <c r="C109" s="136"/>
      <c r="D109" s="136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</row>
    <row r="110" spans="2:20" ht="15.95" customHeight="1" x14ac:dyDescent="0.25">
      <c r="B110" s="136"/>
      <c r="C110" s="136"/>
      <c r="D110" s="136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</row>
    <row r="111" spans="2:20" ht="15.95" customHeight="1" x14ac:dyDescent="0.25">
      <c r="B111" s="136"/>
      <c r="C111" s="136"/>
      <c r="D111" s="136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</row>
    <row r="112" spans="2:20" ht="15.95" customHeight="1" x14ac:dyDescent="0.25">
      <c r="B112" s="136"/>
      <c r="C112" s="136"/>
      <c r="D112" s="136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</row>
    <row r="113" spans="2:20" ht="15.95" customHeight="1" x14ac:dyDescent="0.25">
      <c r="B113" s="136"/>
      <c r="C113" s="136"/>
      <c r="D113" s="136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</row>
    <row r="114" spans="2:20" ht="15.95" customHeight="1" x14ac:dyDescent="0.25">
      <c r="B114" s="136"/>
      <c r="C114" s="136"/>
      <c r="D114" s="136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</row>
    <row r="115" spans="2:20" ht="15.95" customHeight="1" x14ac:dyDescent="0.25">
      <c r="B115" s="136"/>
      <c r="C115" s="136"/>
      <c r="D115" s="136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</row>
    <row r="116" spans="2:20" ht="15.95" customHeight="1" x14ac:dyDescent="0.25">
      <c r="B116" s="136"/>
      <c r="C116" s="136"/>
      <c r="D116" s="136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</row>
    <row r="117" spans="2:20" ht="15.95" customHeight="1" x14ac:dyDescent="0.25">
      <c r="B117" s="136"/>
      <c r="C117" s="136"/>
      <c r="D117" s="136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</row>
    <row r="118" spans="2:20" ht="15.95" customHeight="1" x14ac:dyDescent="0.25">
      <c r="B118" s="136"/>
      <c r="C118" s="136"/>
      <c r="D118" s="136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</row>
    <row r="119" spans="2:20" ht="15.95" customHeight="1" x14ac:dyDescent="0.25">
      <c r="B119" s="136"/>
      <c r="C119" s="136"/>
      <c r="D119" s="136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</row>
    <row r="120" spans="2:20" ht="15.95" customHeight="1" x14ac:dyDescent="0.25">
      <c r="B120" s="136"/>
      <c r="C120" s="136"/>
      <c r="D120" s="136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</row>
    <row r="121" spans="2:20" ht="15.95" customHeight="1" x14ac:dyDescent="0.25">
      <c r="B121" s="136"/>
      <c r="C121" s="136"/>
      <c r="D121" s="136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</row>
    <row r="122" spans="2:20" ht="15.95" customHeight="1" x14ac:dyDescent="0.25">
      <c r="B122" s="136"/>
      <c r="C122" s="136"/>
      <c r="D122" s="136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</row>
    <row r="123" spans="2:20" ht="15.95" customHeight="1" x14ac:dyDescent="0.25">
      <c r="B123" s="136"/>
      <c r="C123" s="136"/>
      <c r="D123" s="136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</row>
    <row r="124" spans="2:20" ht="15.95" customHeight="1" x14ac:dyDescent="0.25">
      <c r="B124" s="136"/>
      <c r="C124" s="136"/>
      <c r="D124" s="136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</row>
    <row r="125" spans="2:20" ht="15.95" customHeight="1" x14ac:dyDescent="0.25">
      <c r="B125" s="136"/>
      <c r="C125" s="136"/>
      <c r="D125" s="136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</row>
    <row r="126" spans="2:20" ht="15.95" customHeight="1" x14ac:dyDescent="0.25">
      <c r="B126" s="136"/>
      <c r="C126" s="136"/>
      <c r="D126" s="136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</row>
    <row r="127" spans="2:20" ht="15.95" customHeight="1" x14ac:dyDescent="0.25">
      <c r="B127" s="136"/>
      <c r="C127" s="136"/>
      <c r="D127" s="136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</row>
    <row r="128" spans="2:20" ht="15.95" customHeight="1" x14ac:dyDescent="0.25">
      <c r="B128" s="136"/>
      <c r="C128" s="136"/>
      <c r="D128" s="136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</row>
    <row r="129" spans="2:20" ht="15.95" customHeight="1" x14ac:dyDescent="0.25">
      <c r="B129" s="136"/>
      <c r="C129" s="136"/>
      <c r="D129" s="136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</row>
    <row r="130" spans="2:20" ht="15.95" customHeight="1" x14ac:dyDescent="0.25">
      <c r="B130" s="136"/>
      <c r="C130" s="136"/>
      <c r="D130" s="136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</row>
    <row r="131" spans="2:20" ht="15.95" customHeight="1" x14ac:dyDescent="0.25">
      <c r="B131" s="136"/>
      <c r="C131" s="136"/>
      <c r="D131" s="136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</row>
    <row r="132" spans="2:20" ht="15.95" customHeight="1" x14ac:dyDescent="0.25">
      <c r="B132" s="136"/>
      <c r="C132" s="136"/>
      <c r="D132" s="136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</row>
    <row r="133" spans="2:20" ht="15.95" customHeight="1" x14ac:dyDescent="0.25">
      <c r="B133" s="136"/>
      <c r="C133" s="136"/>
      <c r="D133" s="136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</row>
    <row r="134" spans="2:20" ht="15.95" customHeight="1" x14ac:dyDescent="0.25">
      <c r="B134" s="136"/>
      <c r="C134" s="136"/>
      <c r="D134" s="136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</row>
    <row r="135" spans="2:20" ht="15.95" customHeight="1" x14ac:dyDescent="0.25">
      <c r="B135" s="136"/>
      <c r="C135" s="136"/>
      <c r="D135" s="136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</row>
    <row r="136" spans="2:20" ht="15.95" customHeight="1" x14ac:dyDescent="0.25">
      <c r="B136" s="136"/>
      <c r="C136" s="136"/>
      <c r="D136" s="136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</row>
    <row r="137" spans="2:20" ht="15.95" customHeight="1" x14ac:dyDescent="0.25">
      <c r="B137" s="136"/>
      <c r="C137" s="136"/>
      <c r="D137" s="136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</row>
    <row r="138" spans="2:20" ht="15.95" customHeight="1" x14ac:dyDescent="0.25">
      <c r="B138" s="136"/>
      <c r="C138" s="136"/>
      <c r="D138" s="136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</row>
  </sheetData>
  <mergeCells count="15">
    <mergeCell ref="B2:B4"/>
    <mergeCell ref="C2:C4"/>
    <mergeCell ref="D2:D4"/>
    <mergeCell ref="H3:I3"/>
    <mergeCell ref="J3:J4"/>
    <mergeCell ref="T2:T4"/>
    <mergeCell ref="K3:L3"/>
    <mergeCell ref="M3:M4"/>
    <mergeCell ref="N3:O3"/>
    <mergeCell ref="P3:P4"/>
    <mergeCell ref="Q3:R3"/>
    <mergeCell ref="S3:S4"/>
    <mergeCell ref="E2:S2"/>
    <mergeCell ref="E3:F3"/>
    <mergeCell ref="G3:G4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T138"/>
  <sheetViews>
    <sheetView workbookViewId="0"/>
  </sheetViews>
  <sheetFormatPr defaultRowHeight="15" x14ac:dyDescent="0.25"/>
  <cols>
    <col min="1" max="1" width="22" style="62" customWidth="1"/>
    <col min="2" max="2" width="4.5703125" customWidth="1"/>
    <col min="4" max="4" width="25.85546875" customWidth="1"/>
    <col min="5" max="7" width="10.140625" style="114" customWidth="1"/>
    <col min="8" max="8" width="9.5703125" style="114" customWidth="1"/>
    <col min="9" max="9" width="9.7109375" style="114" customWidth="1"/>
    <col min="10" max="10" width="9.28515625" style="114" customWidth="1"/>
    <col min="11" max="11" width="9.85546875" style="67" customWidth="1"/>
    <col min="12" max="12" width="10.42578125" style="67" customWidth="1"/>
    <col min="13" max="13" width="9.140625" style="67"/>
    <col min="14" max="14" width="11.140625" style="67" customWidth="1"/>
    <col min="15" max="15" width="10.85546875" style="67" customWidth="1"/>
    <col min="16" max="16" width="9.140625" style="67"/>
    <col min="17" max="17" width="11" style="67" customWidth="1"/>
    <col min="18" max="18" width="10.42578125" style="67" customWidth="1"/>
    <col min="19" max="19" width="9.140625" style="67"/>
    <col min="20" max="20" width="12.7109375" style="67" customWidth="1"/>
  </cols>
  <sheetData>
    <row r="1" spans="1:20" s="62" customFormat="1" ht="29.25" customHeight="1" x14ac:dyDescent="0.3">
      <c r="A1" s="62" t="s">
        <v>146</v>
      </c>
      <c r="B1" s="63" t="s">
        <v>148</v>
      </c>
      <c r="E1" s="111"/>
      <c r="F1" s="111"/>
      <c r="G1" s="111"/>
      <c r="H1" s="111"/>
      <c r="I1" s="111"/>
      <c r="J1" s="111"/>
      <c r="K1" s="65"/>
      <c r="L1" s="65"/>
      <c r="M1" s="65"/>
      <c r="N1" s="65"/>
      <c r="O1" s="65"/>
      <c r="P1" s="65"/>
      <c r="Q1" s="65"/>
      <c r="R1" s="65"/>
      <c r="S1" s="65"/>
      <c r="T1" s="65"/>
    </row>
    <row r="2" spans="1:20" ht="14.25" customHeight="1" x14ac:dyDescent="0.25">
      <c r="B2" s="151" t="s">
        <v>26</v>
      </c>
      <c r="C2" s="151" t="s">
        <v>140</v>
      </c>
      <c r="D2" s="151" t="s">
        <v>29</v>
      </c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4"/>
      <c r="T2" s="151" t="s">
        <v>145</v>
      </c>
    </row>
    <row r="3" spans="1:20" x14ac:dyDescent="0.25">
      <c r="B3" s="151"/>
      <c r="C3" s="151"/>
      <c r="D3" s="151"/>
      <c r="E3" s="155" t="s">
        <v>230</v>
      </c>
      <c r="F3" s="154"/>
      <c r="G3" s="156" t="s">
        <v>141</v>
      </c>
      <c r="H3" s="155" t="s">
        <v>231</v>
      </c>
      <c r="I3" s="154"/>
      <c r="J3" s="156" t="s">
        <v>141</v>
      </c>
      <c r="K3" s="151" t="s">
        <v>232</v>
      </c>
      <c r="L3" s="151"/>
      <c r="M3" s="152" t="s">
        <v>141</v>
      </c>
      <c r="N3" s="151" t="s">
        <v>233</v>
      </c>
      <c r="O3" s="151"/>
      <c r="P3" s="152" t="s">
        <v>141</v>
      </c>
      <c r="Q3" s="151" t="s">
        <v>144</v>
      </c>
      <c r="R3" s="151"/>
      <c r="S3" s="152" t="s">
        <v>141</v>
      </c>
      <c r="T3" s="151"/>
    </row>
    <row r="4" spans="1:20" ht="22.5" x14ac:dyDescent="0.25">
      <c r="B4" s="151"/>
      <c r="C4" s="151"/>
      <c r="D4" s="151"/>
      <c r="E4" s="83" t="s">
        <v>142</v>
      </c>
      <c r="F4" s="83" t="s">
        <v>143</v>
      </c>
      <c r="G4" s="157"/>
      <c r="H4" s="83" t="s">
        <v>142</v>
      </c>
      <c r="I4" s="83" t="s">
        <v>143</v>
      </c>
      <c r="J4" s="157"/>
      <c r="K4" s="83" t="s">
        <v>142</v>
      </c>
      <c r="L4" s="83" t="s">
        <v>143</v>
      </c>
      <c r="M4" s="152"/>
      <c r="N4" s="83" t="s">
        <v>142</v>
      </c>
      <c r="O4" s="83" t="s">
        <v>143</v>
      </c>
      <c r="P4" s="152"/>
      <c r="Q4" s="83" t="s">
        <v>142</v>
      </c>
      <c r="R4" s="83" t="s">
        <v>143</v>
      </c>
      <c r="S4" s="152"/>
      <c r="T4" s="151"/>
    </row>
    <row r="5" spans="1:20" x14ac:dyDescent="0.25">
      <c r="B5" s="84">
        <v>1</v>
      </c>
      <c r="C5" s="84">
        <v>2</v>
      </c>
      <c r="D5" s="84">
        <v>3</v>
      </c>
      <c r="E5" s="84"/>
      <c r="F5" s="84"/>
      <c r="G5" s="84"/>
      <c r="H5" s="84"/>
      <c r="I5" s="84"/>
      <c r="J5" s="110"/>
      <c r="K5" s="85"/>
      <c r="L5" s="85"/>
      <c r="M5" s="85"/>
      <c r="N5" s="85"/>
      <c r="O5" s="85"/>
      <c r="P5" s="85"/>
      <c r="Q5" s="85"/>
      <c r="R5" s="85"/>
      <c r="S5" s="85"/>
      <c r="T5" s="85">
        <v>13</v>
      </c>
    </row>
    <row r="6" spans="1:20" x14ac:dyDescent="0.25">
      <c r="B6" s="14">
        <v>1</v>
      </c>
      <c r="C6" s="64">
        <f>'DAFTAR SISWA'!B6</f>
        <v>1255</v>
      </c>
      <c r="D6" s="14" t="str">
        <f>'DAFTAR SISWA'!D6</f>
        <v>Adya Woro Anggraeni</v>
      </c>
      <c r="E6" s="112">
        <v>2</v>
      </c>
      <c r="F6" s="112">
        <v>3</v>
      </c>
      <c r="G6" s="113">
        <f>AVERAGE(E6:F6)</f>
        <v>2.5</v>
      </c>
      <c r="H6" s="112">
        <v>4</v>
      </c>
      <c r="I6" s="112">
        <v>5</v>
      </c>
      <c r="J6" s="113">
        <f>AVERAGE(H6:I6)</f>
        <v>4.5</v>
      </c>
      <c r="K6" s="64">
        <v>70</v>
      </c>
      <c r="L6" s="64">
        <v>60</v>
      </c>
      <c r="M6" s="103">
        <f>AVERAGE(K6:L6)</f>
        <v>65</v>
      </c>
      <c r="N6" s="64">
        <v>75</v>
      </c>
      <c r="O6" s="64">
        <v>80</v>
      </c>
      <c r="P6" s="103">
        <f>AVERAGE(N6:O6)</f>
        <v>77.5</v>
      </c>
      <c r="Q6" s="64">
        <v>85</v>
      </c>
      <c r="R6" s="64">
        <v>90</v>
      </c>
      <c r="S6" s="103">
        <f>AVERAGE(Q6:R6)</f>
        <v>87.5</v>
      </c>
      <c r="T6" s="103">
        <f>AVERAGE(G6+J6+M6+P6+S6)/5</f>
        <v>47.4</v>
      </c>
    </row>
    <row r="7" spans="1:20" ht="18.75" customHeight="1" x14ac:dyDescent="0.25">
      <c r="B7" s="14">
        <v>2</v>
      </c>
      <c r="C7" s="64">
        <f>'DAFTAR SISWA'!B7</f>
        <v>1349</v>
      </c>
      <c r="D7" s="14" t="str">
        <f>'DAFTAR SISWA'!D7</f>
        <v>Amanda Nikeisya Sudibyo</v>
      </c>
      <c r="E7" s="112">
        <v>3</v>
      </c>
      <c r="F7" s="112"/>
      <c r="G7" s="113">
        <f t="shared" ref="G7:G30" si="0">AVERAGE(E7:F7)</f>
        <v>3</v>
      </c>
      <c r="H7" s="112">
        <v>2</v>
      </c>
      <c r="I7" s="112"/>
      <c r="J7" s="113">
        <f t="shared" ref="J7:J30" si="1">AVERAGE(H7:I7)</f>
        <v>2</v>
      </c>
      <c r="K7" s="64">
        <v>45</v>
      </c>
      <c r="L7" s="64">
        <v>6</v>
      </c>
      <c r="M7" s="103">
        <f t="shared" ref="M7:M30" si="2">AVERAGE(K7:L7)</f>
        <v>25.5</v>
      </c>
      <c r="N7" s="64">
        <v>2</v>
      </c>
      <c r="O7" s="64">
        <v>4</v>
      </c>
      <c r="P7" s="103">
        <f t="shared" ref="P7:P30" si="3">AVERAGE(N7:O7)</f>
        <v>3</v>
      </c>
      <c r="Q7" s="64">
        <v>2</v>
      </c>
      <c r="R7" s="64"/>
      <c r="S7" s="103">
        <f t="shared" ref="S7:S30" si="4">AVERAGE(Q7:R7)</f>
        <v>2</v>
      </c>
      <c r="T7" s="103">
        <f t="shared" ref="T7:T30" si="5">AVERAGE(G7+J7+M7+P7+S7)/5</f>
        <v>7.1</v>
      </c>
    </row>
    <row r="8" spans="1:20" ht="19.5" customHeight="1" x14ac:dyDescent="0.25">
      <c r="B8" s="14">
        <v>3</v>
      </c>
      <c r="C8" s="64">
        <f>'DAFTAR SISWA'!B8</f>
        <v>1257</v>
      </c>
      <c r="D8" s="14" t="str">
        <f>'DAFTAR SISWA'!D8</f>
        <v>Bimo Anggamahenda</v>
      </c>
      <c r="E8" s="112">
        <v>4</v>
      </c>
      <c r="F8" s="112"/>
      <c r="G8" s="113">
        <f t="shared" si="0"/>
        <v>4</v>
      </c>
      <c r="H8" s="112">
        <v>0</v>
      </c>
      <c r="I8" s="112"/>
      <c r="J8" s="113">
        <f t="shared" si="1"/>
        <v>0</v>
      </c>
      <c r="K8" s="64">
        <v>1</v>
      </c>
      <c r="L8" s="64">
        <v>3</v>
      </c>
      <c r="M8" s="103">
        <f t="shared" si="2"/>
        <v>2</v>
      </c>
      <c r="N8" s="64">
        <v>3</v>
      </c>
      <c r="O8" s="64"/>
      <c r="P8" s="103">
        <f t="shared" si="3"/>
        <v>3</v>
      </c>
      <c r="Q8" s="64">
        <v>1</v>
      </c>
      <c r="R8" s="64"/>
      <c r="S8" s="103">
        <f t="shared" si="4"/>
        <v>1</v>
      </c>
      <c r="T8" s="103">
        <f t="shared" si="5"/>
        <v>2</v>
      </c>
    </row>
    <row r="9" spans="1:20" ht="18.75" customHeight="1" x14ac:dyDescent="0.25">
      <c r="B9" s="14">
        <v>4</v>
      </c>
      <c r="C9" s="64">
        <f>'DAFTAR SISWA'!B9</f>
        <v>1258</v>
      </c>
      <c r="D9" s="14" t="str">
        <f>'DAFTAR SISWA'!D9</f>
        <v>Bungah Rizki Rokhimah</v>
      </c>
      <c r="E9" s="112">
        <v>5</v>
      </c>
      <c r="F9" s="112"/>
      <c r="G9" s="113">
        <f t="shared" si="0"/>
        <v>5</v>
      </c>
      <c r="H9" s="112">
        <v>-2</v>
      </c>
      <c r="I9" s="112"/>
      <c r="J9" s="113">
        <f t="shared" si="1"/>
        <v>-2</v>
      </c>
      <c r="K9" s="64">
        <v>15</v>
      </c>
      <c r="L9" s="64"/>
      <c r="M9" s="103">
        <f t="shared" si="2"/>
        <v>15</v>
      </c>
      <c r="N9" s="64">
        <v>4</v>
      </c>
      <c r="O9" s="64"/>
      <c r="P9" s="103">
        <f t="shared" si="3"/>
        <v>4</v>
      </c>
      <c r="Q9" s="64">
        <v>0</v>
      </c>
      <c r="R9" s="64">
        <v>67</v>
      </c>
      <c r="S9" s="103">
        <f t="shared" si="4"/>
        <v>33.5</v>
      </c>
      <c r="T9" s="103">
        <f t="shared" si="5"/>
        <v>11.1</v>
      </c>
    </row>
    <row r="10" spans="1:20" ht="20.25" customHeight="1" x14ac:dyDescent="0.25">
      <c r="B10" s="14">
        <v>5</v>
      </c>
      <c r="C10" s="64">
        <f>'DAFTAR SISWA'!B10</f>
        <v>1259</v>
      </c>
      <c r="D10" s="14" t="str">
        <f>'DAFTAR SISWA'!D10</f>
        <v>Enggar Megawantoro</v>
      </c>
      <c r="E10" s="112">
        <v>6</v>
      </c>
      <c r="F10" s="112"/>
      <c r="G10" s="113">
        <f t="shared" si="0"/>
        <v>6</v>
      </c>
      <c r="H10" s="112">
        <v>-4</v>
      </c>
      <c r="I10" s="112"/>
      <c r="J10" s="113">
        <f t="shared" si="1"/>
        <v>-4</v>
      </c>
      <c r="K10" s="64">
        <v>14.5</v>
      </c>
      <c r="L10" s="64"/>
      <c r="M10" s="103">
        <f t="shared" si="2"/>
        <v>14.5</v>
      </c>
      <c r="N10" s="64">
        <v>5</v>
      </c>
      <c r="O10" s="64"/>
      <c r="P10" s="103">
        <f t="shared" si="3"/>
        <v>5</v>
      </c>
      <c r="Q10" s="64">
        <v>-1</v>
      </c>
      <c r="R10" s="64"/>
      <c r="S10" s="103">
        <f t="shared" si="4"/>
        <v>-1</v>
      </c>
      <c r="T10" s="103">
        <f t="shared" si="5"/>
        <v>4.0999999999999996</v>
      </c>
    </row>
    <row r="11" spans="1:20" ht="18.75" customHeight="1" x14ac:dyDescent="0.25">
      <c r="B11" s="14">
        <v>6</v>
      </c>
      <c r="C11" s="64">
        <f>'DAFTAR SISWA'!B11</f>
        <v>1260</v>
      </c>
      <c r="D11" s="14" t="str">
        <f>'DAFTAR SISWA'!D11</f>
        <v xml:space="preserve">Firman Ainur Rahmad </v>
      </c>
      <c r="E11" s="112">
        <v>7</v>
      </c>
      <c r="F11" s="112"/>
      <c r="G11" s="113">
        <f t="shared" si="0"/>
        <v>7</v>
      </c>
      <c r="H11" s="112">
        <v>-6</v>
      </c>
      <c r="I11" s="112"/>
      <c r="J11" s="113">
        <f t="shared" si="1"/>
        <v>-6</v>
      </c>
      <c r="K11" s="64">
        <v>14</v>
      </c>
      <c r="L11" s="64"/>
      <c r="M11" s="103">
        <f t="shared" si="2"/>
        <v>14</v>
      </c>
      <c r="N11" s="64">
        <v>6</v>
      </c>
      <c r="O11" s="64"/>
      <c r="P11" s="103">
        <f t="shared" si="3"/>
        <v>6</v>
      </c>
      <c r="Q11" s="64">
        <v>-2</v>
      </c>
      <c r="R11" s="64"/>
      <c r="S11" s="103">
        <f t="shared" si="4"/>
        <v>-2</v>
      </c>
      <c r="T11" s="103">
        <f t="shared" si="5"/>
        <v>3.8</v>
      </c>
    </row>
    <row r="12" spans="1:20" x14ac:dyDescent="0.25">
      <c r="B12" s="14">
        <v>7</v>
      </c>
      <c r="C12" s="64">
        <f>'DAFTAR SISWA'!B12</f>
        <v>1263</v>
      </c>
      <c r="D12" s="14" t="str">
        <f>'DAFTAR SISWA'!D12</f>
        <v>Indra Setyawan</v>
      </c>
      <c r="E12" s="112">
        <v>8</v>
      </c>
      <c r="F12" s="112"/>
      <c r="G12" s="113">
        <f t="shared" si="0"/>
        <v>8</v>
      </c>
      <c r="H12" s="112">
        <v>-8</v>
      </c>
      <c r="I12" s="112"/>
      <c r="J12" s="113">
        <f t="shared" si="1"/>
        <v>-8</v>
      </c>
      <c r="K12" s="64">
        <v>13.5</v>
      </c>
      <c r="L12" s="64"/>
      <c r="M12" s="103">
        <f t="shared" si="2"/>
        <v>13.5</v>
      </c>
      <c r="N12" s="64">
        <v>7</v>
      </c>
      <c r="O12" s="64"/>
      <c r="P12" s="103">
        <f t="shared" si="3"/>
        <v>7</v>
      </c>
      <c r="Q12" s="64">
        <v>-3</v>
      </c>
      <c r="R12" s="64"/>
      <c r="S12" s="103">
        <f t="shared" si="4"/>
        <v>-3</v>
      </c>
      <c r="T12" s="103">
        <f t="shared" si="5"/>
        <v>3.5</v>
      </c>
    </row>
    <row r="13" spans="1:20" x14ac:dyDescent="0.25">
      <c r="B13" s="14">
        <v>8</v>
      </c>
      <c r="C13" s="64">
        <f>'DAFTAR SISWA'!B13</f>
        <v>1311</v>
      </c>
      <c r="D13" s="14" t="str">
        <f>'DAFTAR SISWA'!D13</f>
        <v>Ismi Nur Fadilah</v>
      </c>
      <c r="E13" s="112">
        <v>9</v>
      </c>
      <c r="F13" s="112"/>
      <c r="G13" s="113">
        <f t="shared" si="0"/>
        <v>9</v>
      </c>
      <c r="H13" s="112">
        <v>-10</v>
      </c>
      <c r="I13" s="112"/>
      <c r="J13" s="113">
        <f t="shared" si="1"/>
        <v>-10</v>
      </c>
      <c r="K13" s="64">
        <v>13</v>
      </c>
      <c r="L13" s="64"/>
      <c r="M13" s="103">
        <f t="shared" si="2"/>
        <v>13</v>
      </c>
      <c r="N13" s="64">
        <v>8</v>
      </c>
      <c r="O13" s="64"/>
      <c r="P13" s="103">
        <f t="shared" si="3"/>
        <v>8</v>
      </c>
      <c r="Q13" s="64">
        <v>-4</v>
      </c>
      <c r="R13" s="64"/>
      <c r="S13" s="103">
        <f t="shared" si="4"/>
        <v>-4</v>
      </c>
      <c r="T13" s="103">
        <f t="shared" si="5"/>
        <v>3.2</v>
      </c>
    </row>
    <row r="14" spans="1:20" x14ac:dyDescent="0.25">
      <c r="B14" s="14">
        <v>9</v>
      </c>
      <c r="C14" s="64">
        <f>'DAFTAR SISWA'!B14</f>
        <v>1264</v>
      </c>
      <c r="D14" s="14" t="str">
        <f>'DAFTAR SISWA'!D14</f>
        <v>Jordan Ahmad Kautsar</v>
      </c>
      <c r="E14" s="112">
        <v>10</v>
      </c>
      <c r="F14" s="112"/>
      <c r="G14" s="113">
        <f t="shared" si="0"/>
        <v>10</v>
      </c>
      <c r="H14" s="112">
        <v>-12</v>
      </c>
      <c r="I14" s="112"/>
      <c r="J14" s="113">
        <f t="shared" si="1"/>
        <v>-12</v>
      </c>
      <c r="K14" s="64">
        <v>12.5</v>
      </c>
      <c r="L14" s="64"/>
      <c r="M14" s="103">
        <f t="shared" si="2"/>
        <v>12.5</v>
      </c>
      <c r="N14" s="64">
        <v>9</v>
      </c>
      <c r="O14" s="64"/>
      <c r="P14" s="103">
        <f t="shared" si="3"/>
        <v>9</v>
      </c>
      <c r="Q14" s="64">
        <v>-5</v>
      </c>
      <c r="R14" s="64"/>
      <c r="S14" s="103">
        <f t="shared" si="4"/>
        <v>-5</v>
      </c>
      <c r="T14" s="103">
        <f t="shared" si="5"/>
        <v>2.9</v>
      </c>
    </row>
    <row r="15" spans="1:20" x14ac:dyDescent="0.25">
      <c r="B15" s="14">
        <v>10</v>
      </c>
      <c r="C15" s="64">
        <f>'DAFTAR SISWA'!B15</f>
        <v>1351</v>
      </c>
      <c r="D15" s="14" t="str">
        <f>'DAFTAR SISWA'!D15</f>
        <v xml:space="preserve">Kahfila Zahra Aulia </v>
      </c>
      <c r="E15" s="112">
        <v>11</v>
      </c>
      <c r="F15" s="112"/>
      <c r="G15" s="113">
        <f t="shared" si="0"/>
        <v>11</v>
      </c>
      <c r="H15" s="112">
        <v>-14</v>
      </c>
      <c r="I15" s="112"/>
      <c r="J15" s="113">
        <f t="shared" si="1"/>
        <v>-14</v>
      </c>
      <c r="K15" s="64">
        <v>12</v>
      </c>
      <c r="L15" s="64"/>
      <c r="M15" s="103">
        <f t="shared" si="2"/>
        <v>12</v>
      </c>
      <c r="N15" s="64">
        <v>10</v>
      </c>
      <c r="O15" s="64"/>
      <c r="P15" s="103">
        <f t="shared" si="3"/>
        <v>10</v>
      </c>
      <c r="Q15" s="64">
        <v>-6</v>
      </c>
      <c r="R15" s="64"/>
      <c r="S15" s="103">
        <f t="shared" si="4"/>
        <v>-6</v>
      </c>
      <c r="T15" s="103">
        <f t="shared" si="5"/>
        <v>2.6</v>
      </c>
    </row>
    <row r="16" spans="1:20" x14ac:dyDescent="0.25">
      <c r="B16" s="14">
        <v>11</v>
      </c>
      <c r="C16" s="64">
        <f>'DAFTAR SISWA'!B16</f>
        <v>1265</v>
      </c>
      <c r="D16" s="14" t="str">
        <f>'DAFTAR SISWA'!D16</f>
        <v>Marvin Aditya Pratama</v>
      </c>
      <c r="E16" s="112">
        <v>12</v>
      </c>
      <c r="F16" s="112"/>
      <c r="G16" s="113">
        <f t="shared" si="0"/>
        <v>12</v>
      </c>
      <c r="H16" s="112">
        <v>-16</v>
      </c>
      <c r="I16" s="112"/>
      <c r="J16" s="113">
        <f t="shared" si="1"/>
        <v>-16</v>
      </c>
      <c r="K16" s="64">
        <v>11.5</v>
      </c>
      <c r="L16" s="64"/>
      <c r="M16" s="103">
        <f t="shared" si="2"/>
        <v>11.5</v>
      </c>
      <c r="N16" s="64">
        <v>11</v>
      </c>
      <c r="O16" s="64"/>
      <c r="P16" s="103">
        <f t="shared" si="3"/>
        <v>11</v>
      </c>
      <c r="Q16" s="64">
        <v>-7</v>
      </c>
      <c r="R16" s="64"/>
      <c r="S16" s="103">
        <f t="shared" si="4"/>
        <v>-7</v>
      </c>
      <c r="T16" s="103">
        <f t="shared" si="5"/>
        <v>2.2999999999999998</v>
      </c>
    </row>
    <row r="17" spans="2:20" x14ac:dyDescent="0.25">
      <c r="B17" s="14">
        <v>12</v>
      </c>
      <c r="C17" s="64">
        <f>'DAFTAR SISWA'!B17</f>
        <v>1266</v>
      </c>
      <c r="D17" s="14" t="str">
        <f>'DAFTAR SISWA'!D17</f>
        <v>Muhammad Jibril Al Hafidz</v>
      </c>
      <c r="E17" s="112">
        <v>13</v>
      </c>
      <c r="F17" s="112"/>
      <c r="G17" s="113">
        <f t="shared" si="0"/>
        <v>13</v>
      </c>
      <c r="H17" s="112">
        <v>-18</v>
      </c>
      <c r="I17" s="112"/>
      <c r="J17" s="113">
        <f t="shared" si="1"/>
        <v>-18</v>
      </c>
      <c r="K17" s="64">
        <v>11</v>
      </c>
      <c r="L17" s="64"/>
      <c r="M17" s="103">
        <f t="shared" si="2"/>
        <v>11</v>
      </c>
      <c r="N17" s="64">
        <v>12</v>
      </c>
      <c r="O17" s="64"/>
      <c r="P17" s="103">
        <f t="shared" si="3"/>
        <v>12</v>
      </c>
      <c r="Q17" s="64">
        <v>-8</v>
      </c>
      <c r="R17" s="64"/>
      <c r="S17" s="103">
        <f t="shared" si="4"/>
        <v>-8</v>
      </c>
      <c r="T17" s="103">
        <f t="shared" si="5"/>
        <v>2</v>
      </c>
    </row>
    <row r="18" spans="2:20" x14ac:dyDescent="0.25">
      <c r="B18" s="14">
        <v>13</v>
      </c>
      <c r="C18" s="64">
        <f>'DAFTAR SISWA'!B18</f>
        <v>1267</v>
      </c>
      <c r="D18" s="14" t="str">
        <f>'DAFTAR SISWA'!D18</f>
        <v>Muhammad Khoirun Hanafi</v>
      </c>
      <c r="E18" s="112">
        <v>14</v>
      </c>
      <c r="F18" s="112"/>
      <c r="G18" s="113">
        <f t="shared" si="0"/>
        <v>14</v>
      </c>
      <c r="H18" s="112">
        <v>-20</v>
      </c>
      <c r="I18" s="112"/>
      <c r="J18" s="113">
        <f t="shared" si="1"/>
        <v>-20</v>
      </c>
      <c r="K18" s="64">
        <v>10.5</v>
      </c>
      <c r="L18" s="64"/>
      <c r="M18" s="103">
        <f t="shared" si="2"/>
        <v>10.5</v>
      </c>
      <c r="N18" s="64">
        <v>13</v>
      </c>
      <c r="O18" s="64"/>
      <c r="P18" s="103">
        <f t="shared" si="3"/>
        <v>13</v>
      </c>
      <c r="Q18" s="64">
        <v>-9</v>
      </c>
      <c r="R18" s="64"/>
      <c r="S18" s="103">
        <f t="shared" si="4"/>
        <v>-9</v>
      </c>
      <c r="T18" s="103">
        <f t="shared" si="5"/>
        <v>1.7</v>
      </c>
    </row>
    <row r="19" spans="2:20" x14ac:dyDescent="0.25">
      <c r="B19" s="14">
        <v>14</v>
      </c>
      <c r="C19" s="64">
        <f>'DAFTAR SISWA'!B19</f>
        <v>1269</v>
      </c>
      <c r="D19" s="14" t="str">
        <f>'DAFTAR SISWA'!D19</f>
        <v>Nila Nafira</v>
      </c>
      <c r="E19" s="112">
        <v>15</v>
      </c>
      <c r="F19" s="112"/>
      <c r="G19" s="113">
        <f t="shared" si="0"/>
        <v>15</v>
      </c>
      <c r="H19" s="112">
        <v>-22</v>
      </c>
      <c r="I19" s="112"/>
      <c r="J19" s="113">
        <f t="shared" si="1"/>
        <v>-22</v>
      </c>
      <c r="K19" s="64">
        <v>10</v>
      </c>
      <c r="L19" s="64"/>
      <c r="M19" s="103">
        <f t="shared" si="2"/>
        <v>10</v>
      </c>
      <c r="N19" s="64">
        <v>14</v>
      </c>
      <c r="O19" s="64"/>
      <c r="P19" s="103">
        <f t="shared" si="3"/>
        <v>14</v>
      </c>
      <c r="Q19" s="64">
        <v>-10</v>
      </c>
      <c r="R19" s="64"/>
      <c r="S19" s="103">
        <f t="shared" si="4"/>
        <v>-10</v>
      </c>
      <c r="T19" s="103">
        <f t="shared" si="5"/>
        <v>1.4</v>
      </c>
    </row>
    <row r="20" spans="2:20" x14ac:dyDescent="0.25">
      <c r="B20" s="14">
        <v>15</v>
      </c>
      <c r="C20" s="64">
        <f>'DAFTAR SISWA'!B20</f>
        <v>1389</v>
      </c>
      <c r="D20" s="14" t="str">
        <f>'DAFTAR SISWA'!D20</f>
        <v xml:space="preserve">Oktavia Vivi Novita </v>
      </c>
      <c r="E20" s="112">
        <v>16</v>
      </c>
      <c r="F20" s="112"/>
      <c r="G20" s="113">
        <f t="shared" si="0"/>
        <v>16</v>
      </c>
      <c r="H20" s="112">
        <v>-24</v>
      </c>
      <c r="I20" s="112"/>
      <c r="J20" s="113">
        <f t="shared" si="1"/>
        <v>-24</v>
      </c>
      <c r="K20" s="64">
        <v>9.5000000000000107</v>
      </c>
      <c r="L20" s="64"/>
      <c r="M20" s="103">
        <f t="shared" si="2"/>
        <v>9.5000000000000107</v>
      </c>
      <c r="N20" s="64">
        <v>15</v>
      </c>
      <c r="O20" s="64"/>
      <c r="P20" s="103">
        <f t="shared" si="3"/>
        <v>15</v>
      </c>
      <c r="Q20" s="64">
        <v>-11</v>
      </c>
      <c r="R20" s="64"/>
      <c r="S20" s="103">
        <f t="shared" si="4"/>
        <v>-11</v>
      </c>
      <c r="T20" s="103">
        <f t="shared" si="5"/>
        <v>1.1000000000000021</v>
      </c>
    </row>
    <row r="21" spans="2:20" x14ac:dyDescent="0.25">
      <c r="B21" s="14">
        <v>16</v>
      </c>
      <c r="C21" s="64">
        <f>'DAFTAR SISWA'!B21</f>
        <v>1270</v>
      </c>
      <c r="D21" s="14" t="str">
        <f>'DAFTAR SISWA'!D21</f>
        <v>Patricia Chiquitita</v>
      </c>
      <c r="E21" s="112">
        <v>17</v>
      </c>
      <c r="F21" s="112"/>
      <c r="G21" s="113">
        <f t="shared" si="0"/>
        <v>17</v>
      </c>
      <c r="H21" s="112">
        <v>-26</v>
      </c>
      <c r="I21" s="112"/>
      <c r="J21" s="113">
        <f t="shared" si="1"/>
        <v>-26</v>
      </c>
      <c r="K21" s="64">
        <v>9.0000000000000195</v>
      </c>
      <c r="L21" s="64"/>
      <c r="M21" s="103">
        <f t="shared" si="2"/>
        <v>9.0000000000000195</v>
      </c>
      <c r="N21" s="64">
        <v>16</v>
      </c>
      <c r="O21" s="64"/>
      <c r="P21" s="103">
        <f t="shared" si="3"/>
        <v>16</v>
      </c>
      <c r="Q21" s="64">
        <v>-12</v>
      </c>
      <c r="R21" s="64"/>
      <c r="S21" s="103">
        <f t="shared" si="4"/>
        <v>-12</v>
      </c>
      <c r="T21" s="103">
        <f t="shared" si="5"/>
        <v>0.80000000000000426</v>
      </c>
    </row>
    <row r="22" spans="2:20" x14ac:dyDescent="0.25">
      <c r="B22" s="14">
        <v>17</v>
      </c>
      <c r="C22" s="64">
        <f>'DAFTAR SISWA'!B22</f>
        <v>1271</v>
      </c>
      <c r="D22" s="14" t="str">
        <f>'DAFTAR SISWA'!D22</f>
        <v>Rafa Aditya</v>
      </c>
      <c r="E22" s="112">
        <v>18</v>
      </c>
      <c r="F22" s="112"/>
      <c r="G22" s="113">
        <f t="shared" si="0"/>
        <v>18</v>
      </c>
      <c r="H22" s="112">
        <v>-28</v>
      </c>
      <c r="I22" s="112"/>
      <c r="J22" s="113">
        <f t="shared" si="1"/>
        <v>-28</v>
      </c>
      <c r="K22" s="64">
        <v>8.5000000000000195</v>
      </c>
      <c r="L22" s="64"/>
      <c r="M22" s="103">
        <f t="shared" si="2"/>
        <v>8.5000000000000195</v>
      </c>
      <c r="N22" s="64">
        <v>17</v>
      </c>
      <c r="O22" s="64"/>
      <c r="P22" s="103">
        <f t="shared" si="3"/>
        <v>17</v>
      </c>
      <c r="Q22" s="64">
        <v>-13</v>
      </c>
      <c r="R22" s="64"/>
      <c r="S22" s="103">
        <f t="shared" si="4"/>
        <v>-13</v>
      </c>
      <c r="T22" s="103">
        <f t="shared" si="5"/>
        <v>0.50000000000000389</v>
      </c>
    </row>
    <row r="23" spans="2:20" x14ac:dyDescent="0.25">
      <c r="B23" s="14">
        <v>18</v>
      </c>
      <c r="C23" s="64">
        <f>'DAFTAR SISWA'!B23</f>
        <v>1272</v>
      </c>
      <c r="D23" s="14" t="str">
        <f>'DAFTAR SISWA'!D23</f>
        <v>Rifah Akaya Udin</v>
      </c>
      <c r="E23" s="112">
        <v>19</v>
      </c>
      <c r="F23" s="112"/>
      <c r="G23" s="113">
        <f t="shared" si="0"/>
        <v>19</v>
      </c>
      <c r="H23" s="112">
        <v>-30</v>
      </c>
      <c r="I23" s="112"/>
      <c r="J23" s="113">
        <f t="shared" si="1"/>
        <v>-30</v>
      </c>
      <c r="K23" s="64">
        <v>8.0000000000000195</v>
      </c>
      <c r="L23" s="64"/>
      <c r="M23" s="103">
        <f t="shared" si="2"/>
        <v>8.0000000000000195</v>
      </c>
      <c r="N23" s="64">
        <v>18</v>
      </c>
      <c r="O23" s="64"/>
      <c r="P23" s="103">
        <f t="shared" si="3"/>
        <v>18</v>
      </c>
      <c r="Q23" s="64">
        <v>-14</v>
      </c>
      <c r="R23" s="64"/>
      <c r="S23" s="103">
        <f t="shared" si="4"/>
        <v>-14</v>
      </c>
      <c r="T23" s="103">
        <f t="shared" si="5"/>
        <v>0.2000000000000039</v>
      </c>
    </row>
    <row r="24" spans="2:20" x14ac:dyDescent="0.25">
      <c r="B24" s="14">
        <v>19</v>
      </c>
      <c r="C24" s="64">
        <f>'DAFTAR SISWA'!B24</f>
        <v>1254</v>
      </c>
      <c r="D24" s="14" t="str">
        <f>'DAFTAR SISWA'!D24</f>
        <v>Rifky Ardiansyah</v>
      </c>
      <c r="E24" s="112">
        <v>20</v>
      </c>
      <c r="F24" s="112"/>
      <c r="G24" s="113">
        <f t="shared" si="0"/>
        <v>20</v>
      </c>
      <c r="H24" s="112">
        <v>-32</v>
      </c>
      <c r="I24" s="112"/>
      <c r="J24" s="113">
        <f t="shared" si="1"/>
        <v>-32</v>
      </c>
      <c r="K24" s="64">
        <v>7.5000000000000204</v>
      </c>
      <c r="L24" s="64"/>
      <c r="M24" s="103">
        <f t="shared" si="2"/>
        <v>7.5000000000000204</v>
      </c>
      <c r="N24" s="64">
        <v>19</v>
      </c>
      <c r="O24" s="64"/>
      <c r="P24" s="103">
        <f t="shared" si="3"/>
        <v>19</v>
      </c>
      <c r="Q24" s="64">
        <v>-15</v>
      </c>
      <c r="R24" s="64"/>
      <c r="S24" s="103">
        <f t="shared" si="4"/>
        <v>-15</v>
      </c>
      <c r="T24" s="103">
        <f t="shared" si="5"/>
        <v>-9.9999999999995731E-2</v>
      </c>
    </row>
    <row r="25" spans="2:20" x14ac:dyDescent="0.25">
      <c r="B25" s="14">
        <v>20</v>
      </c>
      <c r="C25" s="64">
        <f>'DAFTAR SISWA'!B25</f>
        <v>1241</v>
      </c>
      <c r="D25" s="14" t="str">
        <f>'DAFTAR SISWA'!D25</f>
        <v>Rizal Hendriawan</v>
      </c>
      <c r="E25" s="112">
        <v>21</v>
      </c>
      <c r="F25" s="112"/>
      <c r="G25" s="113">
        <f t="shared" si="0"/>
        <v>21</v>
      </c>
      <c r="H25" s="112">
        <v>-34</v>
      </c>
      <c r="I25" s="112"/>
      <c r="J25" s="113">
        <f t="shared" si="1"/>
        <v>-34</v>
      </c>
      <c r="K25" s="64">
        <v>7.0000000000000204</v>
      </c>
      <c r="L25" s="64"/>
      <c r="M25" s="103">
        <f t="shared" si="2"/>
        <v>7.0000000000000204</v>
      </c>
      <c r="N25" s="64">
        <v>20</v>
      </c>
      <c r="O25" s="64"/>
      <c r="P25" s="103">
        <f t="shared" si="3"/>
        <v>20</v>
      </c>
      <c r="Q25" s="64">
        <v>-16</v>
      </c>
      <c r="R25" s="64"/>
      <c r="S25" s="103">
        <f t="shared" si="4"/>
        <v>-16</v>
      </c>
      <c r="T25" s="103">
        <f t="shared" si="5"/>
        <v>-0.39999999999999575</v>
      </c>
    </row>
    <row r="26" spans="2:20" x14ac:dyDescent="0.25">
      <c r="B26" s="14">
        <v>21</v>
      </c>
      <c r="C26" s="64">
        <f>'DAFTAR SISWA'!B26</f>
        <v>1274</v>
      </c>
      <c r="D26" s="14" t="str">
        <f>'DAFTAR SISWA'!D26</f>
        <v>Robiyatul Adawiyah</v>
      </c>
      <c r="E26" s="112">
        <v>22</v>
      </c>
      <c r="F26" s="112"/>
      <c r="G26" s="113">
        <f t="shared" si="0"/>
        <v>22</v>
      </c>
      <c r="H26" s="112">
        <v>-36</v>
      </c>
      <c r="I26" s="112"/>
      <c r="J26" s="113">
        <f t="shared" si="1"/>
        <v>-36</v>
      </c>
      <c r="K26" s="64">
        <v>6.5000000000000204</v>
      </c>
      <c r="L26" s="64"/>
      <c r="M26" s="103">
        <f t="shared" si="2"/>
        <v>6.5000000000000204</v>
      </c>
      <c r="N26" s="64">
        <v>21</v>
      </c>
      <c r="O26" s="64"/>
      <c r="P26" s="103">
        <f t="shared" si="3"/>
        <v>21</v>
      </c>
      <c r="Q26" s="64">
        <v>-17</v>
      </c>
      <c r="R26" s="64"/>
      <c r="S26" s="103">
        <f t="shared" si="4"/>
        <v>-17</v>
      </c>
      <c r="T26" s="103">
        <f t="shared" si="5"/>
        <v>-0.69999999999999574</v>
      </c>
    </row>
    <row r="27" spans="2:20" x14ac:dyDescent="0.25">
      <c r="B27" s="14">
        <v>22</v>
      </c>
      <c r="C27" s="64">
        <f>'DAFTAR SISWA'!B27</f>
        <v>1275</v>
      </c>
      <c r="D27" s="14" t="str">
        <f>'DAFTAR SISWA'!D27</f>
        <v>Safitri Ayu Wulandari</v>
      </c>
      <c r="E27" s="112">
        <v>23</v>
      </c>
      <c r="F27" s="112"/>
      <c r="G27" s="113">
        <f t="shared" si="0"/>
        <v>23</v>
      </c>
      <c r="H27" s="112">
        <v>-38</v>
      </c>
      <c r="I27" s="112"/>
      <c r="J27" s="113">
        <f t="shared" si="1"/>
        <v>-38</v>
      </c>
      <c r="K27" s="64">
        <v>6</v>
      </c>
      <c r="L27" s="64"/>
      <c r="M27" s="103">
        <f t="shared" si="2"/>
        <v>6</v>
      </c>
      <c r="N27" s="64">
        <v>22</v>
      </c>
      <c r="O27" s="64"/>
      <c r="P27" s="103">
        <f t="shared" si="3"/>
        <v>22</v>
      </c>
      <c r="Q27" s="64">
        <v>-18</v>
      </c>
      <c r="R27" s="64"/>
      <c r="S27" s="103">
        <f t="shared" si="4"/>
        <v>-18</v>
      </c>
      <c r="T27" s="103">
        <f t="shared" si="5"/>
        <v>-1</v>
      </c>
    </row>
    <row r="28" spans="2:20" x14ac:dyDescent="0.25">
      <c r="B28" s="14">
        <v>23</v>
      </c>
      <c r="C28" s="64">
        <f>'DAFTAR SISWA'!B28</f>
        <v>1423</v>
      </c>
      <c r="D28" s="14" t="str">
        <f>'DAFTAR SISWA'!D28</f>
        <v xml:space="preserve">Saira Rachman </v>
      </c>
      <c r="E28" s="112">
        <v>24</v>
      </c>
      <c r="F28" s="112"/>
      <c r="G28" s="113">
        <f t="shared" si="0"/>
        <v>24</v>
      </c>
      <c r="H28" s="112">
        <v>-40</v>
      </c>
      <c r="I28" s="112"/>
      <c r="J28" s="113">
        <f t="shared" si="1"/>
        <v>-40</v>
      </c>
      <c r="K28" s="64">
        <v>5.5</v>
      </c>
      <c r="L28" s="64"/>
      <c r="M28" s="103">
        <f t="shared" si="2"/>
        <v>5.5</v>
      </c>
      <c r="N28" s="64">
        <v>23</v>
      </c>
      <c r="O28" s="64"/>
      <c r="P28" s="103">
        <f t="shared" si="3"/>
        <v>23</v>
      </c>
      <c r="Q28" s="64">
        <v>-19</v>
      </c>
      <c r="R28" s="64"/>
      <c r="S28" s="103">
        <f t="shared" si="4"/>
        <v>-19</v>
      </c>
      <c r="T28" s="103">
        <f t="shared" si="5"/>
        <v>-1.3</v>
      </c>
    </row>
    <row r="29" spans="2:20" x14ac:dyDescent="0.25">
      <c r="B29" s="14">
        <v>24</v>
      </c>
      <c r="C29" s="64">
        <f>'DAFTAR SISWA'!B29</f>
        <v>1244</v>
      </c>
      <c r="D29" s="14" t="str">
        <f>'DAFTAR SISWA'!D29</f>
        <v>Sisca Indriani Harsari</v>
      </c>
      <c r="E29" s="112">
        <v>25</v>
      </c>
      <c r="F29" s="112"/>
      <c r="G29" s="113">
        <f t="shared" si="0"/>
        <v>25</v>
      </c>
      <c r="H29" s="112">
        <v>-42</v>
      </c>
      <c r="I29" s="112"/>
      <c r="J29" s="113">
        <f t="shared" si="1"/>
        <v>-42</v>
      </c>
      <c r="K29" s="64">
        <v>5</v>
      </c>
      <c r="L29" s="64"/>
      <c r="M29" s="103">
        <f t="shared" si="2"/>
        <v>5</v>
      </c>
      <c r="N29" s="64">
        <v>24</v>
      </c>
      <c r="O29" s="64"/>
      <c r="P29" s="103">
        <f t="shared" si="3"/>
        <v>24</v>
      </c>
      <c r="Q29" s="64">
        <v>40</v>
      </c>
      <c r="R29" s="64"/>
      <c r="S29" s="103">
        <f t="shared" si="4"/>
        <v>40</v>
      </c>
      <c r="T29" s="103">
        <f t="shared" si="5"/>
        <v>10.4</v>
      </c>
    </row>
    <row r="30" spans="2:20" x14ac:dyDescent="0.25">
      <c r="B30" s="14">
        <v>25</v>
      </c>
      <c r="C30" s="64">
        <f>'DAFTAR SISWA'!B30</f>
        <v>1249</v>
      </c>
      <c r="D30" s="14" t="str">
        <f>'DAFTAR SISWA'!D30</f>
        <v>Zaidan Arley</v>
      </c>
      <c r="E30" s="112">
        <v>26</v>
      </c>
      <c r="F30" s="112"/>
      <c r="G30" s="113">
        <f t="shared" si="0"/>
        <v>26</v>
      </c>
      <c r="H30" s="112">
        <v>-44</v>
      </c>
      <c r="I30" s="112"/>
      <c r="J30" s="113">
        <f t="shared" si="1"/>
        <v>-44</v>
      </c>
      <c r="K30" s="64">
        <v>4.5</v>
      </c>
      <c r="L30" s="64"/>
      <c r="M30" s="103">
        <f t="shared" si="2"/>
        <v>4.5</v>
      </c>
      <c r="N30" s="64">
        <v>25</v>
      </c>
      <c r="O30" s="64"/>
      <c r="P30" s="103">
        <f t="shared" si="3"/>
        <v>25</v>
      </c>
      <c r="Q30" s="64">
        <v>-21</v>
      </c>
      <c r="R30" s="64"/>
      <c r="S30" s="103">
        <f t="shared" si="4"/>
        <v>-21</v>
      </c>
      <c r="T30" s="103">
        <f t="shared" si="5"/>
        <v>-1.9</v>
      </c>
    </row>
    <row r="31" spans="2:20" x14ac:dyDescent="0.25">
      <c r="B31" s="14"/>
      <c r="C31" s="64"/>
      <c r="D31" s="14"/>
      <c r="E31" s="112"/>
      <c r="F31" s="112"/>
      <c r="G31" s="113"/>
      <c r="H31" s="112"/>
      <c r="I31" s="112"/>
      <c r="J31" s="113"/>
      <c r="K31" s="64"/>
      <c r="L31" s="64"/>
      <c r="M31" s="99"/>
      <c r="N31" s="64"/>
      <c r="O31" s="64"/>
      <c r="P31" s="99"/>
      <c r="Q31" s="64"/>
      <c r="R31" s="64"/>
      <c r="S31" s="99"/>
      <c r="T31" s="99"/>
    </row>
    <row r="32" spans="2:20" x14ac:dyDescent="0.25">
      <c r="B32" s="14"/>
      <c r="C32" s="64"/>
      <c r="D32" s="14"/>
      <c r="E32" s="112"/>
      <c r="F32" s="112"/>
      <c r="G32" s="113"/>
      <c r="H32" s="112"/>
      <c r="I32" s="112"/>
      <c r="J32" s="113"/>
      <c r="K32" s="64"/>
      <c r="L32" s="64"/>
      <c r="M32" s="99"/>
      <c r="N32" s="64"/>
      <c r="O32" s="64"/>
      <c r="P32" s="99"/>
      <c r="Q32" s="64"/>
      <c r="R32" s="64"/>
      <c r="S32" s="99"/>
      <c r="T32" s="99"/>
    </row>
    <row r="33" spans="2:20" x14ac:dyDescent="0.25">
      <c r="B33" s="14"/>
      <c r="C33" s="64"/>
      <c r="D33" s="14"/>
      <c r="E33" s="112"/>
      <c r="F33" s="112"/>
      <c r="G33" s="113"/>
      <c r="H33" s="112"/>
      <c r="I33" s="112"/>
      <c r="J33" s="113"/>
      <c r="K33" s="64"/>
      <c r="L33" s="64"/>
      <c r="M33" s="99"/>
      <c r="N33" s="64"/>
      <c r="O33" s="64"/>
      <c r="P33" s="99"/>
      <c r="Q33" s="64"/>
      <c r="R33" s="64"/>
      <c r="S33" s="99"/>
      <c r="T33" s="99"/>
    </row>
    <row r="34" spans="2:20" x14ac:dyDescent="0.25">
      <c r="B34" s="14"/>
      <c r="C34" s="64"/>
      <c r="D34" s="14"/>
      <c r="E34" s="112"/>
      <c r="F34" s="112"/>
      <c r="G34" s="113"/>
      <c r="H34" s="112"/>
      <c r="I34" s="112"/>
      <c r="J34" s="113"/>
      <c r="K34" s="64"/>
      <c r="L34" s="64"/>
      <c r="M34" s="99"/>
      <c r="N34" s="64"/>
      <c r="O34" s="64"/>
      <c r="P34" s="99"/>
      <c r="Q34" s="64"/>
      <c r="R34" s="64"/>
      <c r="S34" s="99"/>
      <c r="T34" s="99"/>
    </row>
    <row r="35" spans="2:20" x14ac:dyDescent="0.25">
      <c r="B35" s="14"/>
      <c r="C35" s="64"/>
      <c r="D35" s="14"/>
      <c r="E35" s="112"/>
      <c r="F35" s="112"/>
      <c r="G35" s="113"/>
      <c r="H35" s="112"/>
      <c r="I35" s="112"/>
      <c r="J35" s="113"/>
      <c r="K35" s="64"/>
      <c r="L35" s="64"/>
      <c r="M35" s="99"/>
      <c r="N35" s="64"/>
      <c r="O35" s="64"/>
      <c r="P35" s="99"/>
      <c r="Q35" s="64"/>
      <c r="R35" s="64"/>
      <c r="S35" s="99"/>
      <c r="T35" s="99"/>
    </row>
    <row r="36" spans="2:20" x14ac:dyDescent="0.25">
      <c r="B36" s="14"/>
      <c r="C36" s="64"/>
      <c r="D36" s="14"/>
      <c r="E36" s="112"/>
      <c r="F36" s="112"/>
      <c r="G36" s="113"/>
      <c r="H36" s="112"/>
      <c r="I36" s="112"/>
      <c r="J36" s="113"/>
      <c r="K36" s="64"/>
      <c r="L36" s="64"/>
      <c r="M36" s="99"/>
      <c r="N36" s="64"/>
      <c r="O36" s="64"/>
      <c r="P36" s="99"/>
      <c r="Q36" s="64"/>
      <c r="R36" s="64"/>
      <c r="S36" s="99"/>
      <c r="T36" s="99"/>
    </row>
    <row r="37" spans="2:20" x14ac:dyDescent="0.25">
      <c r="B37" s="14"/>
      <c r="C37" s="64"/>
      <c r="D37" s="14"/>
      <c r="E37" s="112"/>
      <c r="F37" s="112"/>
      <c r="G37" s="113"/>
      <c r="H37" s="112"/>
      <c r="I37" s="112"/>
      <c r="J37" s="113"/>
      <c r="K37" s="64"/>
      <c r="L37" s="64"/>
      <c r="M37" s="99"/>
      <c r="N37" s="64"/>
      <c r="O37" s="64"/>
      <c r="P37" s="99"/>
      <c r="Q37" s="64"/>
      <c r="R37" s="64"/>
      <c r="S37" s="64"/>
      <c r="T37" s="99"/>
    </row>
    <row r="38" spans="2:20" x14ac:dyDescent="0.25">
      <c r="B38" s="14"/>
      <c r="C38" s="64"/>
      <c r="D38" s="14"/>
      <c r="E38" s="112"/>
      <c r="F38" s="112"/>
      <c r="G38" s="113"/>
      <c r="H38" s="112"/>
      <c r="I38" s="112"/>
      <c r="J38" s="113"/>
      <c r="K38" s="64"/>
      <c r="L38" s="64"/>
      <c r="M38" s="99"/>
      <c r="N38" s="64"/>
      <c r="O38" s="64"/>
      <c r="P38" s="99"/>
      <c r="Q38" s="64"/>
      <c r="R38" s="64"/>
      <c r="S38" s="64"/>
      <c r="T38" s="99"/>
    </row>
    <row r="39" spans="2:20" x14ac:dyDescent="0.25">
      <c r="B39" s="14"/>
      <c r="C39" s="64"/>
      <c r="D39" s="14"/>
      <c r="E39" s="112"/>
      <c r="F39" s="112"/>
      <c r="G39" s="113"/>
      <c r="H39" s="112"/>
      <c r="I39" s="112"/>
      <c r="J39" s="113"/>
      <c r="K39" s="64"/>
      <c r="L39" s="64"/>
      <c r="M39" s="99"/>
      <c r="N39" s="64"/>
      <c r="O39" s="64"/>
      <c r="P39" s="99"/>
      <c r="Q39" s="64"/>
      <c r="R39" s="64"/>
      <c r="S39" s="64"/>
      <c r="T39" s="99"/>
    </row>
    <row r="40" spans="2:20" x14ac:dyDescent="0.25">
      <c r="B40" s="14"/>
      <c r="C40" s="64"/>
      <c r="D40" s="14"/>
      <c r="E40" s="112"/>
      <c r="F40" s="112"/>
      <c r="G40" s="113"/>
      <c r="H40" s="112"/>
      <c r="I40" s="112"/>
      <c r="J40" s="113"/>
      <c r="K40" s="64"/>
      <c r="L40" s="64"/>
      <c r="M40" s="99"/>
      <c r="N40" s="64"/>
      <c r="O40" s="64"/>
      <c r="P40" s="99"/>
      <c r="Q40" s="64"/>
      <c r="R40" s="64"/>
      <c r="S40" s="64"/>
      <c r="T40" s="99"/>
    </row>
    <row r="41" spans="2:20" x14ac:dyDescent="0.25">
      <c r="B41" s="14"/>
      <c r="C41" s="64"/>
      <c r="D41" s="14"/>
      <c r="E41" s="112"/>
      <c r="F41" s="112"/>
      <c r="G41" s="113"/>
      <c r="H41" s="112"/>
      <c r="I41" s="112"/>
      <c r="J41" s="113"/>
      <c r="K41" s="64"/>
      <c r="L41" s="64"/>
      <c r="M41" s="99"/>
      <c r="N41" s="64"/>
      <c r="O41" s="64"/>
      <c r="P41" s="99"/>
      <c r="Q41" s="64"/>
      <c r="R41" s="64"/>
      <c r="S41" s="64"/>
      <c r="T41" s="99"/>
    </row>
    <row r="42" spans="2:20" x14ac:dyDescent="0.25">
      <c r="B42" s="14"/>
      <c r="C42" s="64"/>
      <c r="D42" s="14"/>
      <c r="E42" s="112"/>
      <c r="F42" s="112"/>
      <c r="G42" s="113"/>
      <c r="H42" s="112"/>
      <c r="I42" s="112"/>
      <c r="J42" s="112"/>
      <c r="K42" s="64"/>
      <c r="L42" s="64"/>
      <c r="M42" s="99"/>
      <c r="N42" s="64"/>
      <c r="O42" s="64"/>
      <c r="P42" s="99"/>
      <c r="Q42" s="64"/>
      <c r="R42" s="64"/>
      <c r="S42" s="64"/>
      <c r="T42" s="99"/>
    </row>
    <row r="43" spans="2:20" x14ac:dyDescent="0.25">
      <c r="B43" s="14"/>
      <c r="C43" s="64"/>
      <c r="D43" s="14"/>
      <c r="E43" s="112"/>
      <c r="F43" s="112"/>
      <c r="G43" s="113"/>
      <c r="H43" s="112"/>
      <c r="I43" s="112"/>
      <c r="J43" s="112"/>
      <c r="K43" s="64"/>
      <c r="L43" s="64"/>
      <c r="M43" s="99"/>
      <c r="N43" s="64"/>
      <c r="O43" s="64"/>
      <c r="P43" s="99"/>
      <c r="Q43" s="64"/>
      <c r="R43" s="64"/>
      <c r="S43" s="64"/>
      <c r="T43" s="99"/>
    </row>
    <row r="44" spans="2:20" x14ac:dyDescent="0.25">
      <c r="B44" s="14"/>
      <c r="C44" s="14"/>
      <c r="D44" s="14"/>
      <c r="E44" s="112"/>
      <c r="F44" s="112"/>
      <c r="G44" s="113"/>
      <c r="H44" s="112"/>
      <c r="I44" s="112"/>
      <c r="J44" s="112"/>
      <c r="K44" s="64"/>
      <c r="L44" s="64"/>
      <c r="M44" s="99"/>
      <c r="N44" s="64"/>
      <c r="O44" s="64"/>
      <c r="P44" s="99"/>
      <c r="Q44" s="64"/>
      <c r="R44" s="64"/>
      <c r="S44" s="64"/>
      <c r="T44" s="99"/>
    </row>
    <row r="45" spans="2:20" x14ac:dyDescent="0.25">
      <c r="B45" s="14"/>
      <c r="C45" s="14"/>
      <c r="D45" s="14"/>
      <c r="E45" s="112"/>
      <c r="F45" s="112"/>
      <c r="G45" s="113"/>
      <c r="H45" s="112"/>
      <c r="I45" s="112"/>
      <c r="J45" s="112"/>
      <c r="K45" s="64"/>
      <c r="L45" s="64"/>
      <c r="M45" s="99"/>
      <c r="N45" s="64"/>
      <c r="O45" s="64"/>
      <c r="P45" s="99"/>
      <c r="Q45" s="64"/>
      <c r="R45" s="64"/>
      <c r="S45" s="64"/>
      <c r="T45" s="99"/>
    </row>
    <row r="46" spans="2:20" x14ac:dyDescent="0.25">
      <c r="B46" s="14"/>
      <c r="C46" s="14"/>
      <c r="D46" s="14"/>
      <c r="E46" s="112"/>
      <c r="F46" s="112"/>
      <c r="G46" s="113"/>
      <c r="H46" s="112"/>
      <c r="I46" s="112"/>
      <c r="J46" s="112"/>
      <c r="K46" s="64"/>
      <c r="L46" s="64"/>
      <c r="M46" s="99"/>
      <c r="N46" s="64"/>
      <c r="O46" s="64"/>
      <c r="P46" s="99"/>
      <c r="Q46" s="64"/>
      <c r="R46" s="64"/>
      <c r="S46" s="64"/>
      <c r="T46" s="99"/>
    </row>
    <row r="47" spans="2:20" x14ac:dyDescent="0.25">
      <c r="B47" s="14"/>
      <c r="C47" s="14"/>
      <c r="D47" s="14"/>
      <c r="E47" s="112"/>
      <c r="F47" s="112"/>
      <c r="G47" s="113"/>
      <c r="H47" s="112"/>
      <c r="I47" s="112"/>
      <c r="J47" s="112"/>
      <c r="K47" s="64"/>
      <c r="L47" s="64"/>
      <c r="M47" s="99"/>
      <c r="N47" s="64"/>
      <c r="O47" s="64"/>
      <c r="P47" s="99"/>
      <c r="Q47" s="64"/>
      <c r="R47" s="64"/>
      <c r="S47" s="64"/>
      <c r="T47" s="99"/>
    </row>
    <row r="48" spans="2:20" x14ac:dyDescent="0.25">
      <c r="B48" s="14"/>
      <c r="C48" s="14"/>
      <c r="D48" s="14"/>
      <c r="E48" s="112"/>
      <c r="F48" s="112"/>
      <c r="G48" s="113"/>
      <c r="H48" s="112"/>
      <c r="I48" s="112"/>
      <c r="J48" s="112"/>
      <c r="K48" s="64"/>
      <c r="L48" s="64"/>
      <c r="M48" s="99"/>
      <c r="N48" s="64"/>
      <c r="O48" s="64"/>
      <c r="P48" s="99"/>
      <c r="Q48" s="64"/>
      <c r="R48" s="64"/>
      <c r="S48" s="64"/>
      <c r="T48" s="99"/>
    </row>
    <row r="49" spans="2:20" x14ac:dyDescent="0.25">
      <c r="B49" s="14"/>
      <c r="C49" s="14"/>
      <c r="D49" s="14"/>
      <c r="E49" s="112"/>
      <c r="F49" s="112"/>
      <c r="G49" s="113"/>
      <c r="H49" s="112"/>
      <c r="I49" s="112"/>
      <c r="J49" s="112"/>
      <c r="K49" s="64"/>
      <c r="L49" s="64"/>
      <c r="M49" s="99"/>
      <c r="N49" s="64"/>
      <c r="O49" s="64"/>
      <c r="P49" s="99"/>
      <c r="Q49" s="64"/>
      <c r="R49" s="64"/>
      <c r="S49" s="64"/>
      <c r="T49" s="99"/>
    </row>
    <row r="50" spans="2:20" x14ac:dyDescent="0.25">
      <c r="B50" s="14"/>
      <c r="C50" s="14"/>
      <c r="D50" s="14"/>
      <c r="E50" s="112"/>
      <c r="F50" s="112"/>
      <c r="G50" s="113"/>
      <c r="H50" s="112"/>
      <c r="I50" s="112"/>
      <c r="J50" s="112"/>
      <c r="K50" s="64"/>
      <c r="L50" s="64"/>
      <c r="M50" s="99"/>
      <c r="N50" s="64"/>
      <c r="O50" s="64"/>
      <c r="P50" s="99"/>
      <c r="Q50" s="64"/>
      <c r="R50" s="64"/>
      <c r="S50" s="64"/>
      <c r="T50" s="99"/>
    </row>
    <row r="51" spans="2:20" x14ac:dyDescent="0.25">
      <c r="B51" s="14"/>
      <c r="C51" s="14"/>
      <c r="D51" s="14"/>
      <c r="E51" s="112"/>
      <c r="F51" s="112"/>
      <c r="G51" s="113"/>
      <c r="H51" s="112"/>
      <c r="I51" s="112"/>
      <c r="J51" s="112"/>
      <c r="K51" s="64"/>
      <c r="L51" s="64"/>
      <c r="M51" s="99"/>
      <c r="N51" s="64"/>
      <c r="O51" s="64"/>
      <c r="P51" s="99"/>
      <c r="Q51" s="64"/>
      <c r="R51" s="64"/>
      <c r="S51" s="64"/>
      <c r="T51" s="99"/>
    </row>
    <row r="52" spans="2:20" x14ac:dyDescent="0.25">
      <c r="B52" s="14"/>
      <c r="C52" s="14"/>
      <c r="D52" s="14"/>
      <c r="E52" s="112"/>
      <c r="F52" s="112"/>
      <c r="G52" s="113"/>
      <c r="H52" s="112"/>
      <c r="I52" s="112"/>
      <c r="J52" s="112"/>
      <c r="K52" s="64"/>
      <c r="L52" s="64"/>
      <c r="M52" s="99"/>
      <c r="N52" s="64"/>
      <c r="O52" s="64"/>
      <c r="P52" s="99"/>
      <c r="Q52" s="64"/>
      <c r="R52" s="64"/>
      <c r="S52" s="64"/>
      <c r="T52" s="99"/>
    </row>
    <row r="53" spans="2:20" x14ac:dyDescent="0.25">
      <c r="B53" s="14"/>
      <c r="C53" s="14"/>
      <c r="D53" s="14"/>
      <c r="E53" s="112"/>
      <c r="F53" s="112"/>
      <c r="G53" s="113"/>
      <c r="H53" s="112"/>
      <c r="I53" s="112"/>
      <c r="J53" s="112"/>
      <c r="K53" s="64"/>
      <c r="L53" s="64"/>
      <c r="M53" s="99"/>
      <c r="N53" s="64"/>
      <c r="O53" s="64"/>
      <c r="P53" s="99"/>
      <c r="Q53" s="64"/>
      <c r="R53" s="64"/>
      <c r="S53" s="64"/>
      <c r="T53" s="99"/>
    </row>
    <row r="54" spans="2:20" x14ac:dyDescent="0.25">
      <c r="B54" s="14"/>
      <c r="C54" s="14"/>
      <c r="D54" s="14"/>
      <c r="E54" s="112"/>
      <c r="F54" s="112"/>
      <c r="G54" s="113"/>
      <c r="H54" s="112"/>
      <c r="I54" s="112"/>
      <c r="J54" s="112"/>
      <c r="K54" s="64"/>
      <c r="L54" s="64"/>
      <c r="M54" s="99"/>
      <c r="N54" s="64"/>
      <c r="O54" s="64"/>
      <c r="P54" s="99"/>
      <c r="Q54" s="64"/>
      <c r="R54" s="64"/>
      <c r="S54" s="64"/>
      <c r="T54" s="99"/>
    </row>
    <row r="55" spans="2:20" x14ac:dyDescent="0.25">
      <c r="B55" s="14"/>
      <c r="C55" s="14"/>
      <c r="D55" s="14"/>
      <c r="E55" s="112"/>
      <c r="F55" s="112"/>
      <c r="G55" s="113"/>
      <c r="H55" s="112"/>
      <c r="I55" s="112"/>
      <c r="J55" s="112"/>
      <c r="K55" s="64"/>
      <c r="L55" s="64"/>
      <c r="M55" s="99"/>
      <c r="N55" s="64"/>
      <c r="O55" s="64"/>
      <c r="P55" s="99"/>
      <c r="Q55" s="64"/>
      <c r="R55" s="64"/>
      <c r="S55" s="64"/>
      <c r="T55" s="99"/>
    </row>
    <row r="56" spans="2:20" x14ac:dyDescent="0.25">
      <c r="B56" s="14"/>
      <c r="C56" s="14"/>
      <c r="D56" s="14"/>
      <c r="E56" s="112"/>
      <c r="F56" s="112"/>
      <c r="G56" s="113"/>
      <c r="H56" s="112"/>
      <c r="I56" s="112"/>
      <c r="J56" s="112"/>
      <c r="K56" s="64"/>
      <c r="L56" s="64"/>
      <c r="M56" s="99"/>
      <c r="N56" s="64"/>
      <c r="O56" s="64"/>
      <c r="P56" s="99"/>
      <c r="Q56" s="64"/>
      <c r="R56" s="64"/>
      <c r="S56" s="64"/>
      <c r="T56" s="99"/>
    </row>
    <row r="57" spans="2:20" x14ac:dyDescent="0.25">
      <c r="B57" s="14"/>
      <c r="C57" s="14"/>
      <c r="D57" s="14"/>
      <c r="E57" s="112"/>
      <c r="F57" s="112"/>
      <c r="G57" s="113"/>
      <c r="H57" s="112"/>
      <c r="I57" s="112"/>
      <c r="J57" s="112"/>
      <c r="K57" s="64"/>
      <c r="L57" s="64"/>
      <c r="M57" s="99"/>
      <c r="N57" s="64"/>
      <c r="O57" s="64"/>
      <c r="P57" s="99"/>
      <c r="Q57" s="64"/>
      <c r="R57" s="64"/>
      <c r="S57" s="64"/>
      <c r="T57" s="99"/>
    </row>
    <row r="58" spans="2:20" x14ac:dyDescent="0.25">
      <c r="B58" s="14"/>
      <c r="C58" s="14"/>
      <c r="D58" s="14"/>
      <c r="E58" s="112"/>
      <c r="F58" s="112"/>
      <c r="G58" s="113"/>
      <c r="H58" s="112"/>
      <c r="I58" s="112"/>
      <c r="J58" s="112"/>
      <c r="K58" s="64"/>
      <c r="L58" s="64"/>
      <c r="M58" s="99"/>
      <c r="N58" s="64"/>
      <c r="O58" s="64"/>
      <c r="P58" s="99"/>
      <c r="Q58" s="64"/>
      <c r="R58" s="64"/>
      <c r="S58" s="64"/>
      <c r="T58" s="99"/>
    </row>
    <row r="59" spans="2:20" x14ac:dyDescent="0.25">
      <c r="B59" s="14"/>
      <c r="C59" s="14"/>
      <c r="D59" s="14"/>
      <c r="E59" s="112"/>
      <c r="F59" s="112"/>
      <c r="G59" s="112"/>
      <c r="H59" s="112"/>
      <c r="I59" s="112"/>
      <c r="J59" s="112"/>
      <c r="K59" s="64"/>
      <c r="L59" s="64"/>
      <c r="M59" s="99"/>
      <c r="N59" s="64"/>
      <c r="O59" s="64"/>
      <c r="P59" s="99"/>
      <c r="Q59" s="64"/>
      <c r="R59" s="64"/>
      <c r="S59" s="64"/>
      <c r="T59" s="99"/>
    </row>
    <row r="60" spans="2:20" x14ac:dyDescent="0.25">
      <c r="B60" s="14"/>
      <c r="C60" s="14"/>
      <c r="D60" s="14"/>
      <c r="E60" s="112"/>
      <c r="F60" s="112"/>
      <c r="G60" s="112"/>
      <c r="H60" s="112"/>
      <c r="I60" s="112"/>
      <c r="J60" s="112"/>
      <c r="K60" s="64"/>
      <c r="L60" s="64"/>
      <c r="M60" s="99"/>
      <c r="N60" s="64"/>
      <c r="O60" s="64"/>
      <c r="P60" s="99"/>
      <c r="Q60" s="64"/>
      <c r="R60" s="64"/>
      <c r="S60" s="64"/>
      <c r="T60" s="99"/>
    </row>
    <row r="61" spans="2:20" x14ac:dyDescent="0.25">
      <c r="B61" s="14"/>
      <c r="C61" s="14"/>
      <c r="D61" s="14"/>
      <c r="E61" s="112"/>
      <c r="F61" s="112"/>
      <c r="G61" s="112"/>
      <c r="H61" s="112"/>
      <c r="I61" s="112"/>
      <c r="J61" s="112"/>
      <c r="K61" s="64"/>
      <c r="L61" s="64"/>
      <c r="M61" s="99"/>
      <c r="N61" s="64"/>
      <c r="O61" s="64"/>
      <c r="P61" s="99"/>
      <c r="Q61" s="64"/>
      <c r="R61" s="64"/>
      <c r="S61" s="64"/>
      <c r="T61" s="99"/>
    </row>
    <row r="62" spans="2:20" x14ac:dyDescent="0.25">
      <c r="B62" s="14"/>
      <c r="C62" s="14"/>
      <c r="D62" s="14"/>
      <c r="E62" s="112"/>
      <c r="F62" s="112"/>
      <c r="G62" s="112"/>
      <c r="H62" s="112"/>
      <c r="I62" s="112"/>
      <c r="J62" s="112"/>
      <c r="K62" s="64"/>
      <c r="L62" s="64"/>
      <c r="M62" s="99"/>
      <c r="N62" s="64"/>
      <c r="O62" s="64"/>
      <c r="P62" s="99"/>
      <c r="Q62" s="64"/>
      <c r="R62" s="64"/>
      <c r="S62" s="64"/>
      <c r="T62" s="99"/>
    </row>
    <row r="63" spans="2:20" x14ac:dyDescent="0.25">
      <c r="B63" s="14"/>
      <c r="C63" s="14"/>
      <c r="D63" s="14"/>
      <c r="E63" s="112"/>
      <c r="F63" s="112"/>
      <c r="G63" s="112"/>
      <c r="H63" s="112"/>
      <c r="I63" s="112"/>
      <c r="J63" s="112"/>
      <c r="K63" s="64"/>
      <c r="L63" s="64"/>
      <c r="M63" s="99"/>
      <c r="N63" s="64"/>
      <c r="O63" s="64"/>
      <c r="P63" s="99"/>
      <c r="Q63" s="64"/>
      <c r="R63" s="64"/>
      <c r="S63" s="64"/>
      <c r="T63" s="99"/>
    </row>
    <row r="64" spans="2:20" x14ac:dyDescent="0.25">
      <c r="B64" s="14"/>
      <c r="C64" s="14"/>
      <c r="D64" s="14"/>
      <c r="E64" s="112"/>
      <c r="F64" s="112"/>
      <c r="G64" s="112"/>
      <c r="H64" s="112"/>
      <c r="I64" s="112"/>
      <c r="J64" s="112"/>
      <c r="K64" s="64"/>
      <c r="L64" s="64"/>
      <c r="M64" s="99"/>
      <c r="N64" s="64"/>
      <c r="O64" s="64"/>
      <c r="P64" s="99"/>
      <c r="Q64" s="64"/>
      <c r="R64" s="64"/>
      <c r="S64" s="64"/>
      <c r="T64" s="99"/>
    </row>
    <row r="65" spans="2:20" x14ac:dyDescent="0.25">
      <c r="B65" s="14"/>
      <c r="C65" s="14"/>
      <c r="D65" s="14"/>
      <c r="E65" s="112"/>
      <c r="F65" s="112"/>
      <c r="G65" s="112"/>
      <c r="H65" s="112"/>
      <c r="I65" s="112"/>
      <c r="J65" s="112"/>
      <c r="K65" s="64"/>
      <c r="L65" s="64"/>
      <c r="M65" s="99"/>
      <c r="N65" s="64"/>
      <c r="O65" s="64"/>
      <c r="P65" s="99"/>
      <c r="Q65" s="64"/>
      <c r="R65" s="64"/>
      <c r="S65" s="64"/>
      <c r="T65" s="99"/>
    </row>
    <row r="66" spans="2:20" x14ac:dyDescent="0.25">
      <c r="B66" s="14"/>
      <c r="C66" s="14"/>
      <c r="D66" s="14"/>
      <c r="E66" s="112"/>
      <c r="F66" s="112"/>
      <c r="G66" s="112"/>
      <c r="H66" s="112"/>
      <c r="I66" s="112"/>
      <c r="J66" s="112"/>
      <c r="K66" s="64"/>
      <c r="L66" s="64"/>
      <c r="M66" s="99"/>
      <c r="N66" s="64"/>
      <c r="O66" s="64"/>
      <c r="P66" s="99"/>
      <c r="Q66" s="64"/>
      <c r="R66" s="64"/>
      <c r="S66" s="64"/>
      <c r="T66" s="99"/>
    </row>
    <row r="67" spans="2:20" x14ac:dyDescent="0.25">
      <c r="B67" s="14"/>
      <c r="C67" s="14"/>
      <c r="D67" s="14"/>
      <c r="E67" s="112"/>
      <c r="F67" s="112"/>
      <c r="G67" s="112"/>
      <c r="H67" s="112"/>
      <c r="I67" s="112"/>
      <c r="J67" s="112"/>
      <c r="K67" s="64"/>
      <c r="L67" s="64"/>
      <c r="M67" s="99"/>
      <c r="N67" s="64"/>
      <c r="O67" s="64"/>
      <c r="P67" s="99"/>
      <c r="Q67" s="64"/>
      <c r="R67" s="64"/>
      <c r="S67" s="64"/>
      <c r="T67" s="99"/>
    </row>
    <row r="68" spans="2:20" x14ac:dyDescent="0.25">
      <c r="B68" s="14"/>
      <c r="C68" s="14"/>
      <c r="D68" s="14"/>
      <c r="E68" s="112"/>
      <c r="F68" s="112"/>
      <c r="G68" s="112"/>
      <c r="H68" s="112"/>
      <c r="I68" s="112"/>
      <c r="J68" s="112"/>
      <c r="K68" s="64"/>
      <c r="L68" s="64"/>
      <c r="M68" s="99"/>
      <c r="N68" s="64"/>
      <c r="O68" s="64"/>
      <c r="P68" s="99"/>
      <c r="Q68" s="64"/>
      <c r="R68" s="64"/>
      <c r="S68" s="64"/>
      <c r="T68" s="99"/>
    </row>
    <row r="69" spans="2:20" x14ac:dyDescent="0.25">
      <c r="B69" s="14"/>
      <c r="C69" s="14"/>
      <c r="D69" s="14"/>
      <c r="E69" s="112"/>
      <c r="F69" s="112"/>
      <c r="G69" s="112"/>
      <c r="H69" s="112"/>
      <c r="I69" s="112"/>
      <c r="J69" s="112"/>
      <c r="K69" s="64"/>
      <c r="L69" s="64"/>
      <c r="M69" s="99"/>
      <c r="N69" s="64"/>
      <c r="O69" s="64"/>
      <c r="P69" s="99"/>
      <c r="Q69" s="64"/>
      <c r="R69" s="64"/>
      <c r="S69" s="64"/>
      <c r="T69" s="99"/>
    </row>
    <row r="70" spans="2:20" x14ac:dyDescent="0.25">
      <c r="B70" s="14"/>
      <c r="C70" s="14"/>
      <c r="D70" s="14"/>
      <c r="E70" s="112"/>
      <c r="F70" s="112"/>
      <c r="G70" s="112"/>
      <c r="H70" s="112"/>
      <c r="I70" s="112"/>
      <c r="J70" s="112"/>
      <c r="K70" s="64"/>
      <c r="L70" s="64"/>
      <c r="M70" s="99"/>
      <c r="N70" s="64"/>
      <c r="O70" s="64"/>
      <c r="P70" s="99"/>
      <c r="Q70" s="64"/>
      <c r="R70" s="64"/>
      <c r="S70" s="64"/>
      <c r="T70" s="99"/>
    </row>
    <row r="71" spans="2:20" x14ac:dyDescent="0.25">
      <c r="B71" s="14"/>
      <c r="C71" s="14"/>
      <c r="D71" s="14"/>
      <c r="E71" s="112"/>
      <c r="F71" s="112"/>
      <c r="G71" s="112"/>
      <c r="H71" s="112"/>
      <c r="I71" s="112"/>
      <c r="J71" s="112"/>
      <c r="K71" s="64"/>
      <c r="L71" s="64"/>
      <c r="M71" s="99"/>
      <c r="N71" s="64"/>
      <c r="O71" s="64"/>
      <c r="P71" s="99"/>
      <c r="Q71" s="64"/>
      <c r="R71" s="64"/>
      <c r="S71" s="64"/>
      <c r="T71" s="99"/>
    </row>
    <row r="72" spans="2:20" x14ac:dyDescent="0.25">
      <c r="B72" s="14"/>
      <c r="C72" s="14"/>
      <c r="D72" s="14"/>
      <c r="E72" s="112"/>
      <c r="F72" s="112"/>
      <c r="G72" s="112"/>
      <c r="H72" s="112"/>
      <c r="I72" s="112"/>
      <c r="J72" s="112"/>
      <c r="K72" s="64"/>
      <c r="L72" s="64"/>
      <c r="M72" s="99"/>
      <c r="N72" s="64"/>
      <c r="O72" s="64"/>
      <c r="P72" s="99"/>
      <c r="Q72" s="64"/>
      <c r="R72" s="64"/>
      <c r="S72" s="64"/>
      <c r="T72" s="99"/>
    </row>
    <row r="73" spans="2:20" x14ac:dyDescent="0.25">
      <c r="B73" s="14"/>
      <c r="C73" s="14"/>
      <c r="D73" s="14"/>
      <c r="E73" s="112"/>
      <c r="F73" s="112"/>
      <c r="G73" s="112"/>
      <c r="H73" s="112"/>
      <c r="I73" s="112"/>
      <c r="J73" s="112"/>
      <c r="K73" s="64"/>
      <c r="L73" s="64"/>
      <c r="M73" s="99"/>
      <c r="N73" s="64"/>
      <c r="O73" s="64"/>
      <c r="P73" s="99"/>
      <c r="Q73" s="64"/>
      <c r="R73" s="64"/>
      <c r="S73" s="64"/>
      <c r="T73" s="99"/>
    </row>
    <row r="74" spans="2:20" x14ac:dyDescent="0.25">
      <c r="B74" s="14"/>
      <c r="C74" s="14"/>
      <c r="D74" s="14"/>
      <c r="E74" s="112"/>
      <c r="F74" s="112"/>
      <c r="G74" s="112"/>
      <c r="H74" s="112"/>
      <c r="I74" s="112"/>
      <c r="J74" s="112"/>
      <c r="K74" s="64"/>
      <c r="L74" s="64"/>
      <c r="M74" s="99"/>
      <c r="N74" s="64"/>
      <c r="O74" s="64"/>
      <c r="P74" s="99"/>
      <c r="Q74" s="64"/>
      <c r="R74" s="64"/>
      <c r="S74" s="64"/>
      <c r="T74" s="99"/>
    </row>
    <row r="75" spans="2:20" x14ac:dyDescent="0.25">
      <c r="B75" s="14"/>
      <c r="C75" s="14"/>
      <c r="D75" s="14"/>
      <c r="E75" s="112"/>
      <c r="F75" s="112"/>
      <c r="G75" s="112"/>
      <c r="H75" s="112"/>
      <c r="I75" s="112"/>
      <c r="J75" s="112"/>
      <c r="K75" s="64"/>
      <c r="L75" s="64"/>
      <c r="M75" s="99"/>
      <c r="N75" s="64"/>
      <c r="O75" s="64"/>
      <c r="P75" s="99"/>
      <c r="Q75" s="64"/>
      <c r="R75" s="64"/>
      <c r="S75" s="64"/>
      <c r="T75" s="99"/>
    </row>
    <row r="76" spans="2:20" x14ac:dyDescent="0.25">
      <c r="B76" s="14"/>
      <c r="C76" s="14"/>
      <c r="D76" s="14"/>
      <c r="E76" s="112"/>
      <c r="F76" s="112"/>
      <c r="G76" s="112"/>
      <c r="H76" s="112"/>
      <c r="I76" s="112"/>
      <c r="J76" s="112"/>
      <c r="K76" s="64"/>
      <c r="L76" s="64"/>
      <c r="M76" s="99"/>
      <c r="N76" s="64"/>
      <c r="O76" s="64"/>
      <c r="P76" s="99"/>
      <c r="Q76" s="64"/>
      <c r="R76" s="64"/>
      <c r="S76" s="64"/>
      <c r="T76" s="99"/>
    </row>
    <row r="77" spans="2:20" x14ac:dyDescent="0.25">
      <c r="B77" s="14"/>
      <c r="C77" s="14"/>
      <c r="D77" s="14"/>
      <c r="E77" s="112"/>
      <c r="F77" s="112"/>
      <c r="G77" s="112"/>
      <c r="H77" s="112"/>
      <c r="I77" s="112"/>
      <c r="J77" s="112"/>
      <c r="K77" s="64"/>
      <c r="L77" s="64"/>
      <c r="M77" s="99"/>
      <c r="N77" s="64"/>
      <c r="O77" s="64"/>
      <c r="P77" s="99"/>
      <c r="Q77" s="64"/>
      <c r="R77" s="64"/>
      <c r="S77" s="64"/>
      <c r="T77" s="99"/>
    </row>
    <row r="78" spans="2:20" x14ac:dyDescent="0.25">
      <c r="B78" s="14"/>
      <c r="C78" s="14"/>
      <c r="D78" s="14"/>
      <c r="E78" s="112"/>
      <c r="F78" s="112"/>
      <c r="G78" s="112"/>
      <c r="H78" s="112"/>
      <c r="I78" s="112"/>
      <c r="J78" s="112"/>
      <c r="K78" s="64"/>
      <c r="L78" s="64"/>
      <c r="M78" s="99"/>
      <c r="N78" s="64"/>
      <c r="O78" s="64"/>
      <c r="P78" s="99"/>
      <c r="Q78" s="64"/>
      <c r="R78" s="64"/>
      <c r="S78" s="64"/>
      <c r="T78" s="99"/>
    </row>
    <row r="79" spans="2:20" x14ac:dyDescent="0.25">
      <c r="B79" s="14"/>
      <c r="C79" s="14"/>
      <c r="D79" s="14"/>
      <c r="E79" s="112"/>
      <c r="F79" s="112"/>
      <c r="G79" s="112"/>
      <c r="H79" s="112"/>
      <c r="I79" s="112"/>
      <c r="J79" s="112"/>
      <c r="K79" s="64"/>
      <c r="L79" s="64"/>
      <c r="M79" s="99"/>
      <c r="N79" s="64"/>
      <c r="O79" s="64"/>
      <c r="P79" s="99"/>
      <c r="Q79" s="64"/>
      <c r="R79" s="64"/>
      <c r="S79" s="64"/>
      <c r="T79" s="99"/>
    </row>
    <row r="80" spans="2:20" x14ac:dyDescent="0.25">
      <c r="B80" s="14"/>
      <c r="C80" s="14"/>
      <c r="D80" s="14"/>
      <c r="E80" s="112"/>
      <c r="F80" s="112"/>
      <c r="G80" s="112"/>
      <c r="H80" s="112"/>
      <c r="I80" s="112"/>
      <c r="J80" s="112"/>
      <c r="K80" s="64"/>
      <c r="L80" s="64"/>
      <c r="M80" s="99"/>
      <c r="N80" s="64"/>
      <c r="O80" s="64"/>
      <c r="P80" s="99"/>
      <c r="Q80" s="64"/>
      <c r="R80" s="64"/>
      <c r="S80" s="64"/>
      <c r="T80" s="99"/>
    </row>
    <row r="81" spans="2:20" x14ac:dyDescent="0.25">
      <c r="B81" s="14"/>
      <c r="C81" s="14"/>
      <c r="D81" s="14"/>
      <c r="E81" s="112"/>
      <c r="F81" s="112"/>
      <c r="G81" s="112"/>
      <c r="H81" s="112"/>
      <c r="I81" s="112"/>
      <c r="J81" s="112"/>
      <c r="K81" s="64"/>
      <c r="L81" s="64"/>
      <c r="M81" s="99"/>
      <c r="N81" s="64"/>
      <c r="O81" s="64"/>
      <c r="P81" s="99"/>
      <c r="Q81" s="64"/>
      <c r="R81" s="64"/>
      <c r="S81" s="64"/>
      <c r="T81" s="99"/>
    </row>
    <row r="82" spans="2:20" x14ac:dyDescent="0.25">
      <c r="B82" s="14"/>
      <c r="C82" s="14"/>
      <c r="D82" s="14"/>
      <c r="E82" s="112"/>
      <c r="F82" s="112"/>
      <c r="G82" s="112"/>
      <c r="H82" s="112"/>
      <c r="I82" s="112"/>
      <c r="J82" s="112"/>
      <c r="K82" s="64"/>
      <c r="L82" s="64"/>
      <c r="M82" s="99"/>
      <c r="N82" s="64"/>
      <c r="O82" s="64"/>
      <c r="P82" s="99"/>
      <c r="Q82" s="64"/>
      <c r="R82" s="64"/>
      <c r="S82" s="64"/>
      <c r="T82" s="99"/>
    </row>
    <row r="83" spans="2:20" x14ac:dyDescent="0.25">
      <c r="B83" s="14"/>
      <c r="C83" s="14"/>
      <c r="D83" s="14"/>
      <c r="E83" s="112"/>
      <c r="F83" s="112"/>
      <c r="G83" s="112"/>
      <c r="H83" s="112"/>
      <c r="I83" s="112"/>
      <c r="J83" s="112"/>
      <c r="K83" s="64"/>
      <c r="L83" s="64"/>
      <c r="M83" s="99"/>
      <c r="N83" s="64"/>
      <c r="O83" s="64"/>
      <c r="P83" s="99"/>
      <c r="Q83" s="64"/>
      <c r="R83" s="64"/>
      <c r="S83" s="64"/>
      <c r="T83" s="99"/>
    </row>
    <row r="84" spans="2:20" x14ac:dyDescent="0.25">
      <c r="B84" s="14"/>
      <c r="C84" s="14"/>
      <c r="D84" s="14"/>
      <c r="E84" s="112"/>
      <c r="F84" s="112"/>
      <c r="G84" s="112"/>
      <c r="H84" s="112"/>
      <c r="I84" s="112"/>
      <c r="J84" s="112"/>
      <c r="K84" s="64"/>
      <c r="L84" s="64"/>
      <c r="M84" s="99"/>
      <c r="N84" s="64"/>
      <c r="O84" s="64"/>
      <c r="P84" s="99"/>
      <c r="Q84" s="64"/>
      <c r="R84" s="64"/>
      <c r="S84" s="64"/>
      <c r="T84" s="99"/>
    </row>
    <row r="85" spans="2:20" x14ac:dyDescent="0.25">
      <c r="B85" s="14"/>
      <c r="C85" s="14"/>
      <c r="D85" s="14"/>
      <c r="E85" s="112"/>
      <c r="F85" s="112"/>
      <c r="G85" s="112"/>
      <c r="H85" s="112"/>
      <c r="I85" s="112"/>
      <c r="J85" s="112"/>
      <c r="K85" s="64"/>
      <c r="L85" s="64"/>
      <c r="M85" s="64"/>
      <c r="N85" s="64"/>
      <c r="O85" s="64"/>
      <c r="P85" s="99"/>
      <c r="Q85" s="64"/>
      <c r="R85" s="64"/>
      <c r="S85" s="64"/>
      <c r="T85" s="99"/>
    </row>
    <row r="86" spans="2:20" x14ac:dyDescent="0.25">
      <c r="B86" s="14"/>
      <c r="C86" s="14"/>
      <c r="D86" s="14"/>
      <c r="E86" s="112"/>
      <c r="F86" s="112"/>
      <c r="G86" s="112"/>
      <c r="H86" s="112"/>
      <c r="I86" s="112"/>
      <c r="J86" s="112"/>
      <c r="K86" s="64"/>
      <c r="L86" s="64"/>
      <c r="M86" s="64"/>
      <c r="N86" s="64"/>
      <c r="O86" s="64"/>
      <c r="P86" s="99"/>
      <c r="Q86" s="64"/>
      <c r="R86" s="64"/>
      <c r="S86" s="64"/>
      <c r="T86" s="99"/>
    </row>
    <row r="87" spans="2:20" x14ac:dyDescent="0.25">
      <c r="B87" s="14"/>
      <c r="C87" s="14"/>
      <c r="D87" s="14"/>
      <c r="E87" s="112"/>
      <c r="F87" s="112"/>
      <c r="G87" s="112"/>
      <c r="H87" s="112"/>
      <c r="I87" s="112"/>
      <c r="J87" s="112"/>
      <c r="K87" s="64"/>
      <c r="L87" s="64"/>
      <c r="M87" s="64"/>
      <c r="N87" s="64"/>
      <c r="O87" s="64"/>
      <c r="P87" s="99"/>
      <c r="Q87" s="64"/>
      <c r="R87" s="64"/>
      <c r="S87" s="64"/>
      <c r="T87" s="99"/>
    </row>
    <row r="88" spans="2:20" x14ac:dyDescent="0.25">
      <c r="B88" s="14"/>
      <c r="C88" s="14"/>
      <c r="D88" s="14"/>
      <c r="E88" s="112"/>
      <c r="F88" s="112"/>
      <c r="G88" s="112"/>
      <c r="H88" s="112"/>
      <c r="I88" s="112"/>
      <c r="J88" s="112"/>
      <c r="K88" s="64"/>
      <c r="L88" s="64"/>
      <c r="M88" s="64"/>
      <c r="N88" s="64"/>
      <c r="O88" s="64"/>
      <c r="P88" s="99"/>
      <c r="Q88" s="64"/>
      <c r="R88" s="64"/>
      <c r="S88" s="64"/>
      <c r="T88" s="99"/>
    </row>
    <row r="89" spans="2:20" x14ac:dyDescent="0.25">
      <c r="B89" s="14"/>
      <c r="C89" s="14"/>
      <c r="D89" s="14"/>
      <c r="E89" s="112"/>
      <c r="F89" s="112"/>
      <c r="G89" s="112"/>
      <c r="H89" s="112"/>
      <c r="I89" s="112"/>
      <c r="J89" s="112"/>
      <c r="K89" s="64"/>
      <c r="L89" s="64"/>
      <c r="M89" s="64"/>
      <c r="N89" s="64"/>
      <c r="O89" s="64"/>
      <c r="P89" s="99"/>
      <c r="Q89" s="64"/>
      <c r="R89" s="64"/>
      <c r="S89" s="64"/>
      <c r="T89" s="99"/>
    </row>
    <row r="90" spans="2:20" x14ac:dyDescent="0.25">
      <c r="B90" s="14"/>
      <c r="C90" s="14"/>
      <c r="D90" s="14"/>
      <c r="E90" s="112"/>
      <c r="F90" s="112"/>
      <c r="G90" s="112"/>
      <c r="H90" s="112"/>
      <c r="I90" s="112"/>
      <c r="J90" s="112"/>
      <c r="K90" s="64"/>
      <c r="L90" s="64"/>
      <c r="M90" s="64"/>
      <c r="N90" s="64"/>
      <c r="O90" s="64"/>
      <c r="P90" s="99"/>
      <c r="Q90" s="64"/>
      <c r="R90" s="64"/>
      <c r="S90" s="64"/>
      <c r="T90" s="99"/>
    </row>
    <row r="91" spans="2:20" x14ac:dyDescent="0.25">
      <c r="B91" s="14"/>
      <c r="C91" s="14"/>
      <c r="D91" s="14"/>
      <c r="E91" s="112"/>
      <c r="F91" s="112"/>
      <c r="G91" s="112"/>
      <c r="H91" s="112"/>
      <c r="I91" s="112"/>
      <c r="J91" s="112"/>
      <c r="K91" s="64"/>
      <c r="L91" s="64"/>
      <c r="M91" s="64"/>
      <c r="N91" s="64"/>
      <c r="O91" s="64"/>
      <c r="P91" s="99"/>
      <c r="Q91" s="64"/>
      <c r="R91" s="64"/>
      <c r="S91" s="64"/>
      <c r="T91" s="99"/>
    </row>
    <row r="92" spans="2:20" x14ac:dyDescent="0.25">
      <c r="B92" s="14"/>
      <c r="C92" s="14"/>
      <c r="D92" s="14"/>
      <c r="E92" s="112"/>
      <c r="F92" s="112"/>
      <c r="G92" s="112"/>
      <c r="H92" s="112"/>
      <c r="I92" s="112"/>
      <c r="J92" s="112"/>
      <c r="K92" s="64"/>
      <c r="L92" s="64"/>
      <c r="M92" s="64"/>
      <c r="N92" s="64"/>
      <c r="O92" s="64"/>
      <c r="P92" s="99"/>
      <c r="Q92" s="64"/>
      <c r="R92" s="64"/>
      <c r="S92" s="64"/>
      <c r="T92" s="99"/>
    </row>
    <row r="93" spans="2:20" x14ac:dyDescent="0.25">
      <c r="B93" s="14"/>
      <c r="C93" s="14"/>
      <c r="D93" s="14"/>
      <c r="E93" s="112"/>
      <c r="F93" s="112"/>
      <c r="G93" s="112"/>
      <c r="H93" s="112"/>
      <c r="I93" s="112"/>
      <c r="J93" s="112"/>
      <c r="K93" s="64"/>
      <c r="L93" s="64"/>
      <c r="M93" s="64"/>
      <c r="N93" s="64"/>
      <c r="O93" s="64"/>
      <c r="P93" s="99"/>
      <c r="Q93" s="64"/>
      <c r="R93" s="64"/>
      <c r="S93" s="64"/>
      <c r="T93" s="99"/>
    </row>
    <row r="94" spans="2:20" x14ac:dyDescent="0.25">
      <c r="B94" s="14"/>
      <c r="C94" s="14"/>
      <c r="D94" s="14"/>
      <c r="E94" s="112"/>
      <c r="F94" s="112"/>
      <c r="G94" s="112"/>
      <c r="H94" s="112"/>
      <c r="I94" s="112"/>
      <c r="J94" s="112"/>
      <c r="K94" s="64"/>
      <c r="L94" s="64"/>
      <c r="M94" s="64"/>
      <c r="N94" s="64"/>
      <c r="O94" s="64"/>
      <c r="P94" s="99"/>
      <c r="Q94" s="64"/>
      <c r="R94" s="64"/>
      <c r="S94" s="64"/>
      <c r="T94" s="99"/>
    </row>
    <row r="95" spans="2:20" x14ac:dyDescent="0.25">
      <c r="B95" s="14"/>
      <c r="C95" s="14"/>
      <c r="D95" s="14"/>
      <c r="E95" s="112"/>
      <c r="F95" s="112"/>
      <c r="G95" s="112"/>
      <c r="H95" s="112"/>
      <c r="I95" s="112"/>
      <c r="J95" s="112"/>
      <c r="K95" s="64"/>
      <c r="L95" s="64"/>
      <c r="M95" s="64"/>
      <c r="N95" s="64"/>
      <c r="O95" s="64"/>
      <c r="P95" s="99"/>
      <c r="Q95" s="64"/>
      <c r="R95" s="64"/>
      <c r="S95" s="64"/>
      <c r="T95" s="99"/>
    </row>
    <row r="96" spans="2:20" x14ac:dyDescent="0.25">
      <c r="B96" s="14"/>
      <c r="C96" s="14"/>
      <c r="D96" s="14"/>
      <c r="E96" s="112"/>
      <c r="F96" s="112"/>
      <c r="G96" s="112"/>
      <c r="H96" s="112"/>
      <c r="I96" s="112"/>
      <c r="J96" s="112"/>
      <c r="K96" s="64"/>
      <c r="L96" s="64"/>
      <c r="M96" s="64"/>
      <c r="N96" s="64"/>
      <c r="O96" s="64"/>
      <c r="P96" s="99"/>
      <c r="Q96" s="64"/>
      <c r="R96" s="64"/>
      <c r="S96" s="64"/>
      <c r="T96" s="99"/>
    </row>
    <row r="97" spans="2:20" x14ac:dyDescent="0.25">
      <c r="B97" s="14"/>
      <c r="C97" s="14"/>
      <c r="D97" s="14"/>
      <c r="E97" s="112"/>
      <c r="F97" s="112"/>
      <c r="G97" s="112"/>
      <c r="H97" s="112"/>
      <c r="I97" s="112"/>
      <c r="J97" s="112"/>
      <c r="K97" s="64"/>
      <c r="L97" s="64"/>
      <c r="M97" s="64"/>
      <c r="N97" s="64"/>
      <c r="O97" s="64"/>
      <c r="P97" s="99"/>
      <c r="Q97" s="64"/>
      <c r="R97" s="64"/>
      <c r="S97" s="64"/>
      <c r="T97" s="99"/>
    </row>
    <row r="98" spans="2:20" x14ac:dyDescent="0.25">
      <c r="B98" s="14"/>
      <c r="C98" s="14"/>
      <c r="D98" s="14"/>
      <c r="E98" s="112"/>
      <c r="F98" s="112"/>
      <c r="G98" s="112"/>
      <c r="H98" s="112"/>
      <c r="I98" s="112"/>
      <c r="J98" s="112"/>
      <c r="K98" s="64"/>
      <c r="L98" s="64"/>
      <c r="M98" s="64"/>
      <c r="N98" s="64"/>
      <c r="O98" s="64"/>
      <c r="P98" s="99"/>
      <c r="Q98" s="64"/>
      <c r="R98" s="64"/>
      <c r="S98" s="64"/>
      <c r="T98" s="99"/>
    </row>
    <row r="99" spans="2:20" x14ac:dyDescent="0.25">
      <c r="B99" s="14"/>
      <c r="C99" s="14"/>
      <c r="D99" s="14"/>
      <c r="E99" s="112"/>
      <c r="F99" s="112"/>
      <c r="G99" s="112"/>
      <c r="H99" s="112"/>
      <c r="I99" s="112"/>
      <c r="J99" s="112"/>
      <c r="K99" s="64"/>
      <c r="L99" s="64"/>
      <c r="M99" s="64"/>
      <c r="N99" s="64"/>
      <c r="O99" s="64"/>
      <c r="P99" s="99"/>
      <c r="Q99" s="64"/>
      <c r="R99" s="64"/>
      <c r="S99" s="64"/>
      <c r="T99" s="99"/>
    </row>
    <row r="100" spans="2:20" x14ac:dyDescent="0.25">
      <c r="B100" s="14"/>
      <c r="C100" s="14"/>
      <c r="D100" s="14"/>
      <c r="E100" s="112"/>
      <c r="F100" s="112"/>
      <c r="G100" s="112"/>
      <c r="H100" s="112"/>
      <c r="I100" s="112"/>
      <c r="J100" s="112"/>
      <c r="K100" s="64"/>
      <c r="L100" s="64"/>
      <c r="M100" s="64"/>
      <c r="N100" s="64"/>
      <c r="O100" s="64"/>
      <c r="P100" s="99"/>
      <c r="Q100" s="64"/>
      <c r="R100" s="64"/>
      <c r="S100" s="64"/>
      <c r="T100" s="99"/>
    </row>
    <row r="101" spans="2:20" x14ac:dyDescent="0.25">
      <c r="B101" s="14"/>
      <c r="C101" s="14"/>
      <c r="D101" s="14"/>
      <c r="E101" s="112"/>
      <c r="F101" s="112"/>
      <c r="G101" s="112"/>
      <c r="H101" s="112"/>
      <c r="I101" s="112"/>
      <c r="J101" s="112"/>
      <c r="K101" s="64"/>
      <c r="L101" s="64"/>
      <c r="M101" s="64"/>
      <c r="N101" s="64"/>
      <c r="O101" s="64"/>
      <c r="P101" s="99"/>
      <c r="Q101" s="64"/>
      <c r="R101" s="64"/>
      <c r="S101" s="64"/>
      <c r="T101" s="64"/>
    </row>
    <row r="102" spans="2:20" x14ac:dyDescent="0.25">
      <c r="B102" s="14"/>
      <c r="C102" s="14"/>
      <c r="D102" s="14"/>
      <c r="E102" s="112"/>
      <c r="F102" s="112"/>
      <c r="G102" s="112"/>
      <c r="H102" s="112"/>
      <c r="I102" s="112"/>
      <c r="J102" s="112"/>
      <c r="K102" s="64"/>
      <c r="L102" s="64"/>
      <c r="M102" s="64"/>
      <c r="N102" s="64"/>
      <c r="O102" s="64"/>
      <c r="P102" s="64"/>
      <c r="Q102" s="64"/>
      <c r="R102" s="64"/>
      <c r="S102" s="64"/>
      <c r="T102" s="64"/>
    </row>
    <row r="103" spans="2:20" x14ac:dyDescent="0.25">
      <c r="B103" s="14"/>
      <c r="C103" s="14"/>
      <c r="D103" s="14"/>
      <c r="E103" s="112"/>
      <c r="F103" s="112"/>
      <c r="G103" s="112"/>
      <c r="H103" s="112"/>
      <c r="I103" s="112"/>
      <c r="J103" s="112"/>
      <c r="K103" s="64"/>
      <c r="L103" s="64"/>
      <c r="M103" s="64"/>
      <c r="N103" s="64"/>
      <c r="O103" s="64"/>
      <c r="P103" s="64"/>
      <c r="Q103" s="64"/>
      <c r="R103" s="64"/>
      <c r="S103" s="64"/>
      <c r="T103" s="64"/>
    </row>
    <row r="104" spans="2:20" x14ac:dyDescent="0.25">
      <c r="B104" s="14"/>
      <c r="C104" s="14"/>
      <c r="D104" s="14"/>
      <c r="E104" s="112"/>
      <c r="F104" s="112"/>
      <c r="G104" s="112"/>
      <c r="H104" s="112"/>
      <c r="I104" s="112"/>
      <c r="J104" s="112"/>
      <c r="K104" s="64"/>
      <c r="L104" s="64"/>
      <c r="M104" s="64"/>
      <c r="N104" s="64"/>
      <c r="O104" s="64"/>
      <c r="P104" s="64"/>
      <c r="Q104" s="64"/>
      <c r="R104" s="64"/>
      <c r="S104" s="64"/>
      <c r="T104" s="64"/>
    </row>
    <row r="105" spans="2:20" x14ac:dyDescent="0.25">
      <c r="B105" s="14"/>
      <c r="C105" s="14"/>
      <c r="D105" s="14"/>
      <c r="E105" s="112"/>
      <c r="F105" s="112"/>
      <c r="G105" s="112"/>
      <c r="H105" s="112"/>
      <c r="I105" s="112"/>
      <c r="J105" s="112"/>
      <c r="K105" s="64"/>
      <c r="L105" s="64"/>
      <c r="M105" s="64"/>
      <c r="N105" s="64"/>
      <c r="O105" s="64"/>
      <c r="P105" s="64"/>
      <c r="Q105" s="64"/>
      <c r="R105" s="64"/>
      <c r="S105" s="64"/>
      <c r="T105" s="64"/>
    </row>
    <row r="106" spans="2:20" x14ac:dyDescent="0.25">
      <c r="B106" s="14"/>
      <c r="C106" s="14"/>
      <c r="D106" s="14"/>
      <c r="E106" s="112"/>
      <c r="F106" s="112"/>
      <c r="G106" s="112"/>
      <c r="H106" s="112"/>
      <c r="I106" s="112"/>
      <c r="J106" s="112"/>
      <c r="K106" s="64"/>
      <c r="L106" s="64"/>
      <c r="M106" s="64"/>
      <c r="N106" s="64"/>
      <c r="O106" s="64"/>
      <c r="P106" s="64"/>
      <c r="Q106" s="64"/>
      <c r="R106" s="64"/>
      <c r="S106" s="64"/>
      <c r="T106" s="64"/>
    </row>
    <row r="107" spans="2:20" x14ac:dyDescent="0.25">
      <c r="B107" s="14"/>
      <c r="C107" s="14"/>
      <c r="D107" s="14"/>
      <c r="E107" s="112"/>
      <c r="F107" s="112"/>
      <c r="G107" s="112"/>
      <c r="H107" s="112"/>
      <c r="I107" s="112"/>
      <c r="J107" s="112"/>
      <c r="K107" s="64"/>
      <c r="L107" s="64"/>
      <c r="M107" s="64"/>
      <c r="N107" s="64"/>
      <c r="O107" s="64"/>
      <c r="P107" s="64"/>
      <c r="Q107" s="64"/>
      <c r="R107" s="64"/>
      <c r="S107" s="64"/>
      <c r="T107" s="64"/>
    </row>
    <row r="108" spans="2:20" x14ac:dyDescent="0.25">
      <c r="B108" s="14"/>
      <c r="C108" s="14"/>
      <c r="D108" s="14"/>
      <c r="E108" s="112"/>
      <c r="F108" s="112"/>
      <c r="G108" s="112"/>
      <c r="H108" s="112"/>
      <c r="I108" s="112"/>
      <c r="J108" s="112"/>
      <c r="K108" s="64"/>
      <c r="L108" s="64"/>
      <c r="M108" s="64"/>
      <c r="N108" s="64"/>
      <c r="O108" s="64"/>
      <c r="P108" s="64"/>
      <c r="Q108" s="64"/>
      <c r="R108" s="64"/>
      <c r="S108" s="64"/>
      <c r="T108" s="64"/>
    </row>
    <row r="109" spans="2:20" x14ac:dyDescent="0.25">
      <c r="B109" s="14"/>
      <c r="C109" s="14"/>
      <c r="D109" s="14"/>
      <c r="E109" s="112"/>
      <c r="F109" s="112"/>
      <c r="G109" s="112"/>
      <c r="H109" s="112"/>
      <c r="I109" s="112"/>
      <c r="J109" s="112"/>
      <c r="K109" s="64"/>
      <c r="L109" s="64"/>
      <c r="M109" s="64"/>
      <c r="N109" s="64"/>
      <c r="O109" s="64"/>
      <c r="P109" s="64"/>
      <c r="Q109" s="64"/>
      <c r="R109" s="64"/>
      <c r="S109" s="64"/>
      <c r="T109" s="64"/>
    </row>
    <row r="110" spans="2:20" x14ac:dyDescent="0.25">
      <c r="B110" s="14"/>
      <c r="C110" s="14"/>
      <c r="D110" s="14"/>
      <c r="E110" s="112"/>
      <c r="F110" s="112"/>
      <c r="G110" s="112"/>
      <c r="H110" s="112"/>
      <c r="I110" s="112"/>
      <c r="J110" s="112"/>
      <c r="K110" s="64"/>
      <c r="L110" s="64"/>
      <c r="M110" s="64"/>
      <c r="N110" s="64"/>
      <c r="O110" s="64"/>
      <c r="P110" s="64"/>
      <c r="Q110" s="64"/>
      <c r="R110" s="64"/>
      <c r="S110" s="64"/>
      <c r="T110" s="64"/>
    </row>
    <row r="111" spans="2:20" x14ac:dyDescent="0.25">
      <c r="B111" s="14"/>
      <c r="C111" s="14"/>
      <c r="D111" s="14"/>
      <c r="E111" s="112"/>
      <c r="F111" s="112"/>
      <c r="G111" s="112"/>
      <c r="H111" s="112"/>
      <c r="I111" s="112"/>
      <c r="J111" s="112"/>
      <c r="K111" s="64"/>
      <c r="L111" s="64"/>
      <c r="M111" s="64"/>
      <c r="N111" s="64"/>
      <c r="O111" s="64"/>
      <c r="P111" s="64"/>
      <c r="Q111" s="64"/>
      <c r="R111" s="64"/>
      <c r="S111" s="64"/>
      <c r="T111" s="64"/>
    </row>
    <row r="112" spans="2:20" x14ac:dyDescent="0.25">
      <c r="B112" s="14"/>
      <c r="C112" s="14"/>
      <c r="D112" s="14"/>
      <c r="E112" s="112"/>
      <c r="F112" s="112"/>
      <c r="G112" s="112"/>
      <c r="H112" s="112"/>
      <c r="I112" s="112"/>
      <c r="J112" s="112"/>
      <c r="K112" s="64"/>
      <c r="L112" s="64"/>
      <c r="M112" s="64"/>
      <c r="N112" s="64"/>
      <c r="O112" s="64"/>
      <c r="P112" s="64"/>
      <c r="Q112" s="64"/>
      <c r="R112" s="64"/>
      <c r="S112" s="64"/>
      <c r="T112" s="64"/>
    </row>
    <row r="113" spans="2:20" x14ac:dyDescent="0.25">
      <c r="B113" s="14"/>
      <c r="C113" s="14"/>
      <c r="D113" s="14"/>
      <c r="E113" s="112"/>
      <c r="F113" s="112"/>
      <c r="G113" s="112"/>
      <c r="H113" s="112"/>
      <c r="I113" s="112"/>
      <c r="J113" s="112"/>
      <c r="K113" s="64"/>
      <c r="L113" s="64"/>
      <c r="M113" s="64"/>
      <c r="N113" s="64"/>
      <c r="O113" s="64"/>
      <c r="P113" s="64"/>
      <c r="Q113" s="64"/>
      <c r="R113" s="64"/>
      <c r="S113" s="64"/>
      <c r="T113" s="64"/>
    </row>
    <row r="114" spans="2:20" x14ac:dyDescent="0.25">
      <c r="B114" s="14"/>
      <c r="C114" s="14"/>
      <c r="D114" s="14"/>
      <c r="E114" s="112"/>
      <c r="F114" s="112"/>
      <c r="G114" s="112"/>
      <c r="H114" s="112"/>
      <c r="I114" s="112"/>
      <c r="J114" s="112"/>
      <c r="K114" s="64"/>
      <c r="L114" s="64"/>
      <c r="M114" s="64"/>
      <c r="N114" s="64"/>
      <c r="O114" s="64"/>
      <c r="P114" s="64"/>
      <c r="Q114" s="64"/>
      <c r="R114" s="64"/>
      <c r="S114" s="64"/>
      <c r="T114" s="64"/>
    </row>
    <row r="115" spans="2:20" x14ac:dyDescent="0.25">
      <c r="B115" s="14"/>
      <c r="C115" s="14"/>
      <c r="D115" s="14"/>
      <c r="E115" s="112"/>
      <c r="F115" s="112"/>
      <c r="G115" s="112"/>
      <c r="H115" s="112"/>
      <c r="I115" s="112"/>
      <c r="J115" s="112"/>
      <c r="K115" s="64"/>
      <c r="L115" s="64"/>
      <c r="M115" s="64"/>
      <c r="N115" s="64"/>
      <c r="O115" s="64"/>
      <c r="P115" s="64"/>
      <c r="Q115" s="64"/>
      <c r="R115" s="64"/>
      <c r="S115" s="64"/>
      <c r="T115" s="64"/>
    </row>
    <row r="116" spans="2:20" x14ac:dyDescent="0.25">
      <c r="B116" s="14"/>
      <c r="C116" s="14"/>
      <c r="D116" s="14"/>
      <c r="E116" s="112"/>
      <c r="F116" s="112"/>
      <c r="G116" s="112"/>
      <c r="H116" s="112"/>
      <c r="I116" s="112"/>
      <c r="J116" s="112"/>
      <c r="K116" s="64"/>
      <c r="L116" s="64"/>
      <c r="M116" s="64"/>
      <c r="N116" s="64"/>
      <c r="O116" s="64"/>
      <c r="P116" s="64"/>
      <c r="Q116" s="64"/>
      <c r="R116" s="64"/>
      <c r="S116" s="64"/>
      <c r="T116" s="64"/>
    </row>
    <row r="117" spans="2:20" x14ac:dyDescent="0.25">
      <c r="B117" s="14"/>
      <c r="C117" s="14"/>
      <c r="D117" s="14"/>
      <c r="E117" s="112"/>
      <c r="F117" s="112"/>
      <c r="G117" s="112"/>
      <c r="H117" s="112"/>
      <c r="I117" s="112"/>
      <c r="J117" s="112"/>
      <c r="K117" s="64"/>
      <c r="L117" s="64"/>
      <c r="M117" s="64"/>
      <c r="N117" s="64"/>
      <c r="O117" s="64"/>
      <c r="P117" s="64"/>
      <c r="Q117" s="64"/>
      <c r="R117" s="64"/>
      <c r="S117" s="64"/>
      <c r="T117" s="64"/>
    </row>
    <row r="118" spans="2:20" x14ac:dyDescent="0.25">
      <c r="B118" s="14"/>
      <c r="C118" s="14"/>
      <c r="D118" s="14"/>
      <c r="E118" s="112"/>
      <c r="F118" s="112"/>
      <c r="G118" s="112"/>
      <c r="H118" s="112"/>
      <c r="I118" s="112"/>
      <c r="J118" s="112"/>
      <c r="K118" s="64"/>
      <c r="L118" s="64"/>
      <c r="M118" s="64"/>
      <c r="N118" s="64"/>
      <c r="O118" s="64"/>
      <c r="P118" s="64"/>
      <c r="Q118" s="64"/>
      <c r="R118" s="64"/>
      <c r="S118" s="64"/>
      <c r="T118" s="64"/>
    </row>
    <row r="119" spans="2:20" x14ac:dyDescent="0.25">
      <c r="B119" s="14"/>
      <c r="C119" s="14"/>
      <c r="D119" s="14"/>
      <c r="E119" s="112"/>
      <c r="F119" s="112"/>
      <c r="G119" s="112"/>
      <c r="H119" s="112"/>
      <c r="I119" s="112"/>
      <c r="J119" s="112"/>
      <c r="K119" s="64"/>
      <c r="L119" s="64"/>
      <c r="M119" s="64"/>
      <c r="N119" s="64"/>
      <c r="O119" s="64"/>
      <c r="P119" s="64"/>
      <c r="Q119" s="64"/>
      <c r="R119" s="64"/>
      <c r="S119" s="64"/>
      <c r="T119" s="64"/>
    </row>
    <row r="120" spans="2:20" x14ac:dyDescent="0.25">
      <c r="B120" s="14"/>
      <c r="C120" s="14"/>
      <c r="D120" s="14"/>
      <c r="E120" s="112"/>
      <c r="F120" s="112"/>
      <c r="G120" s="112"/>
      <c r="H120" s="112"/>
      <c r="I120" s="112"/>
      <c r="J120" s="112"/>
      <c r="K120" s="64"/>
      <c r="L120" s="64"/>
      <c r="M120" s="64"/>
      <c r="N120" s="64"/>
      <c r="O120" s="64"/>
      <c r="P120" s="64"/>
      <c r="Q120" s="64"/>
      <c r="R120" s="64"/>
      <c r="S120" s="64"/>
      <c r="T120" s="64"/>
    </row>
    <row r="121" spans="2:20" x14ac:dyDescent="0.25">
      <c r="B121" s="14"/>
      <c r="C121" s="14"/>
      <c r="D121" s="14"/>
      <c r="E121" s="112"/>
      <c r="F121" s="112"/>
      <c r="G121" s="112"/>
      <c r="H121" s="112"/>
      <c r="I121" s="112"/>
      <c r="J121" s="112"/>
      <c r="K121" s="64"/>
      <c r="L121" s="64"/>
      <c r="M121" s="64"/>
      <c r="N121" s="64"/>
      <c r="O121" s="64"/>
      <c r="P121" s="64"/>
      <c r="Q121" s="64"/>
      <c r="R121" s="64"/>
      <c r="S121" s="64"/>
      <c r="T121" s="64"/>
    </row>
    <row r="122" spans="2:20" x14ac:dyDescent="0.25">
      <c r="B122" s="14"/>
      <c r="C122" s="14"/>
      <c r="D122" s="14"/>
      <c r="E122" s="112"/>
      <c r="F122" s="112"/>
      <c r="G122" s="112"/>
      <c r="H122" s="112"/>
      <c r="I122" s="112"/>
      <c r="J122" s="112"/>
      <c r="K122" s="64"/>
      <c r="L122" s="64"/>
      <c r="M122" s="64"/>
      <c r="N122" s="64"/>
      <c r="O122" s="64"/>
      <c r="P122" s="64"/>
      <c r="Q122" s="64"/>
      <c r="R122" s="64"/>
      <c r="S122" s="64"/>
      <c r="T122" s="64"/>
    </row>
    <row r="123" spans="2:20" x14ac:dyDescent="0.25">
      <c r="B123" s="14"/>
      <c r="C123" s="14"/>
      <c r="D123" s="14"/>
      <c r="E123" s="112"/>
      <c r="F123" s="112"/>
      <c r="G123" s="112"/>
      <c r="H123" s="112"/>
      <c r="I123" s="112"/>
      <c r="J123" s="112"/>
      <c r="K123" s="64"/>
      <c r="L123" s="64"/>
      <c r="M123" s="64"/>
      <c r="N123" s="64"/>
      <c r="O123" s="64"/>
      <c r="P123" s="64"/>
      <c r="Q123" s="64"/>
      <c r="R123" s="64"/>
      <c r="S123" s="64"/>
      <c r="T123" s="64"/>
    </row>
    <row r="124" spans="2:20" x14ac:dyDescent="0.25">
      <c r="B124" s="14"/>
      <c r="C124" s="14"/>
      <c r="D124" s="14"/>
      <c r="E124" s="112"/>
      <c r="F124" s="112"/>
      <c r="G124" s="112"/>
      <c r="H124" s="112"/>
      <c r="I124" s="112"/>
      <c r="J124" s="112"/>
      <c r="K124" s="64"/>
      <c r="L124" s="64"/>
      <c r="M124" s="64"/>
      <c r="N124" s="64"/>
      <c r="O124" s="64"/>
      <c r="P124" s="64"/>
      <c r="Q124" s="64"/>
      <c r="R124" s="64"/>
      <c r="S124" s="64"/>
      <c r="T124" s="64"/>
    </row>
    <row r="125" spans="2:20" x14ac:dyDescent="0.25">
      <c r="B125" s="14"/>
      <c r="C125" s="14"/>
      <c r="D125" s="14"/>
      <c r="E125" s="112"/>
      <c r="F125" s="112"/>
      <c r="G125" s="112"/>
      <c r="H125" s="112"/>
      <c r="I125" s="112"/>
      <c r="J125" s="112"/>
      <c r="K125" s="64"/>
      <c r="L125" s="64"/>
      <c r="M125" s="64"/>
      <c r="N125" s="64"/>
      <c r="O125" s="64"/>
      <c r="P125" s="64"/>
      <c r="Q125" s="64"/>
      <c r="R125" s="64"/>
      <c r="S125" s="64"/>
      <c r="T125" s="64"/>
    </row>
    <row r="126" spans="2:20" x14ac:dyDescent="0.25">
      <c r="B126" s="14"/>
      <c r="C126" s="14"/>
      <c r="D126" s="14"/>
      <c r="E126" s="112"/>
      <c r="F126" s="112"/>
      <c r="G126" s="112"/>
      <c r="H126" s="112"/>
      <c r="I126" s="112"/>
      <c r="J126" s="112"/>
      <c r="K126" s="64"/>
      <c r="L126" s="64"/>
      <c r="M126" s="64"/>
      <c r="N126" s="64"/>
      <c r="O126" s="64"/>
      <c r="P126" s="64"/>
      <c r="Q126" s="64"/>
      <c r="R126" s="64"/>
      <c r="S126" s="64"/>
      <c r="T126" s="64"/>
    </row>
    <row r="127" spans="2:20" x14ac:dyDescent="0.25">
      <c r="B127" s="14"/>
      <c r="C127" s="14"/>
      <c r="D127" s="14"/>
      <c r="E127" s="112"/>
      <c r="F127" s="112"/>
      <c r="G127" s="112"/>
      <c r="H127" s="112"/>
      <c r="I127" s="112"/>
      <c r="J127" s="112"/>
      <c r="K127" s="64"/>
      <c r="L127" s="64"/>
      <c r="M127" s="64"/>
      <c r="N127" s="64"/>
      <c r="O127" s="64"/>
      <c r="P127" s="64"/>
      <c r="Q127" s="64"/>
      <c r="R127" s="64"/>
      <c r="S127" s="64"/>
      <c r="T127" s="64"/>
    </row>
    <row r="128" spans="2:20" x14ac:dyDescent="0.25">
      <c r="B128" s="14"/>
      <c r="C128" s="14"/>
      <c r="D128" s="14"/>
      <c r="E128" s="112"/>
      <c r="F128" s="112"/>
      <c r="G128" s="112"/>
      <c r="H128" s="112"/>
      <c r="I128" s="112"/>
      <c r="J128" s="112"/>
      <c r="K128" s="64"/>
      <c r="L128" s="64"/>
      <c r="M128" s="64"/>
      <c r="N128" s="64"/>
      <c r="O128" s="64"/>
      <c r="P128" s="64"/>
      <c r="Q128" s="64"/>
      <c r="R128" s="64"/>
      <c r="S128" s="64"/>
      <c r="T128" s="64"/>
    </row>
    <row r="129" spans="2:20" x14ac:dyDescent="0.25">
      <c r="B129" s="14"/>
      <c r="C129" s="14"/>
      <c r="D129" s="14"/>
      <c r="E129" s="112"/>
      <c r="F129" s="112"/>
      <c r="G129" s="112"/>
      <c r="H129" s="112"/>
      <c r="I129" s="112"/>
      <c r="J129" s="112"/>
      <c r="K129" s="64"/>
      <c r="L129" s="64"/>
      <c r="M129" s="64"/>
      <c r="N129" s="64"/>
      <c r="O129" s="64"/>
      <c r="P129" s="64"/>
      <c r="Q129" s="64"/>
      <c r="R129" s="64"/>
      <c r="S129" s="64"/>
      <c r="T129" s="64"/>
    </row>
    <row r="130" spans="2:20" x14ac:dyDescent="0.25">
      <c r="B130" s="14"/>
      <c r="C130" s="14"/>
      <c r="D130" s="14"/>
      <c r="E130" s="112"/>
      <c r="F130" s="112"/>
      <c r="G130" s="112"/>
      <c r="H130" s="112"/>
      <c r="I130" s="112"/>
      <c r="J130" s="112"/>
      <c r="K130" s="64"/>
      <c r="L130" s="64"/>
      <c r="M130" s="64"/>
      <c r="N130" s="64"/>
      <c r="O130" s="64"/>
      <c r="P130" s="64"/>
      <c r="Q130" s="64"/>
      <c r="R130" s="64"/>
      <c r="S130" s="64"/>
      <c r="T130" s="64"/>
    </row>
    <row r="131" spans="2:20" x14ac:dyDescent="0.25">
      <c r="B131" s="14"/>
      <c r="C131" s="14"/>
      <c r="D131" s="14"/>
      <c r="E131" s="112"/>
      <c r="F131" s="112"/>
      <c r="G131" s="112"/>
      <c r="H131" s="112"/>
      <c r="I131" s="112"/>
      <c r="J131" s="112"/>
      <c r="K131" s="64"/>
      <c r="L131" s="64"/>
      <c r="M131" s="64"/>
      <c r="N131" s="64"/>
      <c r="O131" s="64"/>
      <c r="P131" s="64"/>
      <c r="Q131" s="64"/>
      <c r="R131" s="64"/>
      <c r="S131" s="64"/>
      <c r="T131" s="64"/>
    </row>
    <row r="132" spans="2:20" x14ac:dyDescent="0.25">
      <c r="B132" s="14"/>
      <c r="C132" s="14"/>
      <c r="D132" s="14"/>
      <c r="E132" s="112"/>
      <c r="F132" s="112"/>
      <c r="G132" s="112"/>
      <c r="H132" s="112"/>
      <c r="I132" s="112"/>
      <c r="J132" s="112"/>
      <c r="K132" s="64"/>
      <c r="L132" s="64"/>
      <c r="M132" s="64"/>
      <c r="N132" s="64"/>
      <c r="O132" s="64"/>
      <c r="P132" s="64"/>
      <c r="Q132" s="64"/>
      <c r="R132" s="64"/>
      <c r="S132" s="64"/>
      <c r="T132" s="64"/>
    </row>
    <row r="133" spans="2:20" x14ac:dyDescent="0.25">
      <c r="B133" s="14"/>
      <c r="C133" s="14"/>
      <c r="D133" s="14"/>
      <c r="E133" s="112"/>
      <c r="F133" s="112"/>
      <c r="G133" s="112"/>
      <c r="H133" s="112"/>
      <c r="I133" s="112"/>
      <c r="J133" s="112"/>
      <c r="K133" s="64"/>
      <c r="L133" s="64"/>
      <c r="M133" s="64"/>
      <c r="N133" s="64"/>
      <c r="O133" s="64"/>
      <c r="P133" s="64"/>
      <c r="Q133" s="64"/>
      <c r="R133" s="64"/>
      <c r="S133" s="64"/>
      <c r="T133" s="64"/>
    </row>
    <row r="134" spans="2:20" x14ac:dyDescent="0.25">
      <c r="B134" s="14"/>
      <c r="C134" s="14"/>
      <c r="D134" s="14"/>
      <c r="E134" s="112"/>
      <c r="F134" s="112"/>
      <c r="G134" s="112"/>
      <c r="H134" s="112"/>
      <c r="I134" s="112"/>
      <c r="J134" s="112"/>
      <c r="K134" s="64"/>
      <c r="L134" s="64"/>
      <c r="M134" s="64"/>
      <c r="N134" s="64"/>
      <c r="O134" s="64"/>
      <c r="P134" s="64"/>
      <c r="Q134" s="64"/>
      <c r="R134" s="64"/>
      <c r="S134" s="64"/>
      <c r="T134" s="64"/>
    </row>
    <row r="135" spans="2:20" x14ac:dyDescent="0.25">
      <c r="B135" s="14"/>
      <c r="C135" s="14"/>
      <c r="D135" s="14"/>
      <c r="E135" s="112"/>
      <c r="F135" s="112"/>
      <c r="G135" s="112"/>
      <c r="H135" s="112"/>
      <c r="I135" s="112"/>
      <c r="J135" s="112"/>
      <c r="K135" s="64"/>
      <c r="L135" s="64"/>
      <c r="M135" s="64"/>
      <c r="N135" s="64"/>
      <c r="O135" s="64"/>
      <c r="P135" s="64"/>
      <c r="Q135" s="64"/>
      <c r="R135" s="64"/>
      <c r="S135" s="64"/>
      <c r="T135" s="64"/>
    </row>
    <row r="136" spans="2:20" x14ac:dyDescent="0.25">
      <c r="B136" s="14"/>
      <c r="C136" s="14"/>
      <c r="D136" s="14"/>
      <c r="E136" s="112"/>
      <c r="F136" s="112"/>
      <c r="G136" s="112"/>
      <c r="H136" s="112"/>
      <c r="I136" s="112"/>
      <c r="J136" s="112"/>
      <c r="K136" s="64"/>
      <c r="L136" s="64"/>
      <c r="M136" s="64"/>
      <c r="N136" s="64"/>
      <c r="O136" s="64"/>
      <c r="P136" s="64"/>
      <c r="Q136" s="64"/>
      <c r="R136" s="64"/>
      <c r="S136" s="64"/>
      <c r="T136" s="64"/>
    </row>
    <row r="137" spans="2:20" x14ac:dyDescent="0.25">
      <c r="B137" s="14"/>
      <c r="C137" s="14"/>
      <c r="D137" s="14"/>
      <c r="E137" s="112"/>
      <c r="F137" s="112"/>
      <c r="G137" s="112"/>
      <c r="H137" s="112"/>
      <c r="I137" s="112"/>
      <c r="J137" s="112"/>
      <c r="K137" s="64"/>
      <c r="L137" s="64"/>
      <c r="M137" s="64"/>
      <c r="N137" s="64"/>
      <c r="O137" s="64"/>
      <c r="P137" s="64"/>
      <c r="Q137" s="64"/>
      <c r="R137" s="64"/>
      <c r="S137" s="64"/>
      <c r="T137" s="64"/>
    </row>
    <row r="138" spans="2:20" x14ac:dyDescent="0.25">
      <c r="B138" s="14"/>
      <c r="C138" s="14"/>
      <c r="D138" s="14"/>
      <c r="E138" s="112"/>
      <c r="F138" s="112"/>
      <c r="G138" s="112"/>
      <c r="H138" s="112"/>
      <c r="I138" s="112"/>
      <c r="J138" s="112"/>
      <c r="K138" s="64"/>
      <c r="L138" s="64"/>
      <c r="M138" s="64"/>
      <c r="N138" s="64"/>
      <c r="O138" s="64"/>
      <c r="P138" s="64"/>
      <c r="Q138" s="64"/>
      <c r="R138" s="64"/>
      <c r="S138" s="64"/>
      <c r="T138" s="64"/>
    </row>
  </sheetData>
  <mergeCells count="15">
    <mergeCell ref="T2:T4"/>
    <mergeCell ref="N3:O3"/>
    <mergeCell ref="P3:P4"/>
    <mergeCell ref="Q3:R3"/>
    <mergeCell ref="S3:S4"/>
    <mergeCell ref="B2:B4"/>
    <mergeCell ref="C2:C4"/>
    <mergeCell ref="D2:D4"/>
    <mergeCell ref="E3:F3"/>
    <mergeCell ref="G3:G4"/>
    <mergeCell ref="H3:I3"/>
    <mergeCell ref="J3:J4"/>
    <mergeCell ref="K3:L3"/>
    <mergeCell ref="M3:M4"/>
    <mergeCell ref="E2:S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T202"/>
  <sheetViews>
    <sheetView workbookViewId="0">
      <selection activeCell="N12" sqref="N12"/>
    </sheetView>
  </sheetViews>
  <sheetFormatPr defaultRowHeight="15" x14ac:dyDescent="0.25"/>
  <cols>
    <col min="1" max="1" width="20.28515625" customWidth="1"/>
    <col min="2" max="2" width="5" customWidth="1"/>
    <col min="3" max="3" width="10.5703125" customWidth="1"/>
    <col min="4" max="4" width="25.85546875" customWidth="1"/>
    <col min="5" max="7" width="10.140625" style="114" customWidth="1"/>
    <col min="8" max="8" width="9.5703125" style="114" customWidth="1"/>
    <col min="9" max="9" width="9.7109375" style="114" customWidth="1"/>
    <col min="10" max="10" width="9.28515625" style="114" customWidth="1"/>
    <col min="11" max="11" width="9.85546875" style="67" customWidth="1"/>
    <col min="12" max="12" width="10.42578125" style="67" customWidth="1"/>
    <col min="13" max="13" width="9.140625" style="67"/>
    <col min="14" max="14" width="11.140625" style="67" customWidth="1"/>
    <col min="15" max="15" width="10.85546875" style="67" customWidth="1"/>
    <col min="16" max="16" width="9.140625" style="67"/>
    <col min="17" max="17" width="11" style="67" customWidth="1"/>
    <col min="18" max="18" width="10.42578125" style="67" customWidth="1"/>
    <col min="19" max="19" width="9.140625" style="67"/>
    <col min="20" max="20" width="12.7109375" style="67" customWidth="1"/>
  </cols>
  <sheetData>
    <row r="1" spans="1:20" s="62" customFormat="1" ht="25.5" customHeight="1" x14ac:dyDescent="0.3">
      <c r="B1" s="63" t="s">
        <v>149</v>
      </c>
      <c r="E1" s="111"/>
      <c r="F1" s="111"/>
      <c r="G1" s="111"/>
      <c r="H1" s="111"/>
      <c r="I1" s="111"/>
      <c r="J1" s="111"/>
      <c r="K1" s="65"/>
      <c r="L1" s="65"/>
      <c r="M1" s="65"/>
      <c r="N1" s="65"/>
      <c r="O1" s="65"/>
      <c r="P1" s="65"/>
      <c r="Q1" s="65"/>
      <c r="R1" s="65"/>
      <c r="S1" s="65"/>
      <c r="T1" s="65"/>
    </row>
    <row r="2" spans="1:20" ht="14.25" customHeight="1" x14ac:dyDescent="0.25">
      <c r="A2" s="62"/>
      <c r="B2" s="151" t="s">
        <v>26</v>
      </c>
      <c r="C2" s="151" t="s">
        <v>140</v>
      </c>
      <c r="D2" s="151" t="s">
        <v>29</v>
      </c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4"/>
      <c r="T2" s="151" t="s">
        <v>145</v>
      </c>
    </row>
    <row r="3" spans="1:20" x14ac:dyDescent="0.25">
      <c r="A3" s="62"/>
      <c r="B3" s="151"/>
      <c r="C3" s="151"/>
      <c r="D3" s="151"/>
      <c r="E3" s="155" t="s">
        <v>230</v>
      </c>
      <c r="F3" s="154"/>
      <c r="G3" s="156" t="s">
        <v>141</v>
      </c>
      <c r="H3" s="155" t="s">
        <v>231</v>
      </c>
      <c r="I3" s="154"/>
      <c r="J3" s="156" t="s">
        <v>141</v>
      </c>
      <c r="K3" s="151" t="s">
        <v>232</v>
      </c>
      <c r="L3" s="151"/>
      <c r="M3" s="152" t="s">
        <v>141</v>
      </c>
      <c r="N3" s="151" t="s">
        <v>233</v>
      </c>
      <c r="O3" s="151"/>
      <c r="P3" s="152" t="s">
        <v>141</v>
      </c>
      <c r="Q3" s="151" t="s">
        <v>144</v>
      </c>
      <c r="R3" s="151"/>
      <c r="S3" s="152" t="s">
        <v>141</v>
      </c>
      <c r="T3" s="151"/>
    </row>
    <row r="4" spans="1:20" ht="22.5" x14ac:dyDescent="0.25">
      <c r="A4" s="62"/>
      <c r="B4" s="151"/>
      <c r="C4" s="151"/>
      <c r="D4" s="151"/>
      <c r="E4" s="83" t="s">
        <v>142</v>
      </c>
      <c r="F4" s="83" t="s">
        <v>143</v>
      </c>
      <c r="G4" s="157"/>
      <c r="H4" s="83" t="s">
        <v>142</v>
      </c>
      <c r="I4" s="83" t="s">
        <v>143</v>
      </c>
      <c r="J4" s="157"/>
      <c r="K4" s="83" t="s">
        <v>142</v>
      </c>
      <c r="L4" s="83" t="s">
        <v>143</v>
      </c>
      <c r="M4" s="152"/>
      <c r="N4" s="83" t="s">
        <v>142</v>
      </c>
      <c r="O4" s="83" t="s">
        <v>143</v>
      </c>
      <c r="P4" s="152"/>
      <c r="Q4" s="83" t="s">
        <v>142</v>
      </c>
      <c r="R4" s="83" t="s">
        <v>143</v>
      </c>
      <c r="S4" s="152"/>
      <c r="T4" s="151"/>
    </row>
    <row r="5" spans="1:20" x14ac:dyDescent="0.25">
      <c r="A5" s="62"/>
      <c r="B5" s="84">
        <v>1</v>
      </c>
      <c r="C5" s="84">
        <v>2</v>
      </c>
      <c r="D5" s="84">
        <v>3</v>
      </c>
      <c r="E5" s="84"/>
      <c r="F5" s="84"/>
      <c r="G5" s="84"/>
      <c r="H5" s="84"/>
      <c r="I5" s="84"/>
      <c r="J5" s="110"/>
      <c r="K5" s="85"/>
      <c r="L5" s="85"/>
      <c r="M5" s="85"/>
      <c r="N5" s="85"/>
      <c r="O5" s="85"/>
      <c r="P5" s="85"/>
      <c r="Q5" s="85"/>
      <c r="R5" s="85"/>
      <c r="S5" s="85"/>
      <c r="T5" s="85">
        <v>13</v>
      </c>
    </row>
    <row r="6" spans="1:20" x14ac:dyDescent="0.25">
      <c r="A6" s="62"/>
      <c r="B6" s="14">
        <v>1</v>
      </c>
      <c r="C6" s="64">
        <f>'DAFTAR SISWA'!B6</f>
        <v>1255</v>
      </c>
      <c r="D6" s="14" t="str">
        <f>'DAFTAR SISWA'!D6</f>
        <v>Adya Woro Anggraeni</v>
      </c>
      <c r="E6" s="112">
        <v>2</v>
      </c>
      <c r="F6" s="112">
        <v>3</v>
      </c>
      <c r="G6" s="113">
        <f>AVERAGE(E6:F6)</f>
        <v>2.5</v>
      </c>
      <c r="H6" s="112">
        <v>4</v>
      </c>
      <c r="I6" s="112">
        <v>5</v>
      </c>
      <c r="J6" s="113">
        <f>AVERAGE(H6:I6)</f>
        <v>4.5</v>
      </c>
      <c r="K6" s="64">
        <v>70</v>
      </c>
      <c r="L6" s="64">
        <v>60</v>
      </c>
      <c r="M6" s="103">
        <f>AVERAGE(K6:L6)</f>
        <v>65</v>
      </c>
      <c r="N6" s="64">
        <v>75</v>
      </c>
      <c r="O6" s="64">
        <v>80</v>
      </c>
      <c r="P6" s="103">
        <f>AVERAGE(N6:O6)</f>
        <v>77.5</v>
      </c>
      <c r="Q6" s="64">
        <v>90</v>
      </c>
      <c r="R6" s="64">
        <v>90</v>
      </c>
      <c r="S6" s="103">
        <f>AVERAGE(Q6:R6)</f>
        <v>90</v>
      </c>
      <c r="T6" s="103">
        <f>AVERAGE(G6+J6+M6+P6+S6)/5</f>
        <v>47.9</v>
      </c>
    </row>
    <row r="7" spans="1:20" x14ac:dyDescent="0.25">
      <c r="A7" s="62"/>
      <c r="B7" s="14">
        <v>2</v>
      </c>
      <c r="C7" s="64">
        <f>'DAFTAR SISWA'!B7</f>
        <v>1349</v>
      </c>
      <c r="D7" s="14" t="str">
        <f>'DAFTAR SISWA'!D7</f>
        <v>Amanda Nikeisya Sudibyo</v>
      </c>
      <c r="E7" s="112">
        <v>3</v>
      </c>
      <c r="F7" s="112"/>
      <c r="G7" s="113">
        <f t="shared" ref="G7:G30" si="0">AVERAGE(E7:F7)</f>
        <v>3</v>
      </c>
      <c r="H7" s="112">
        <v>2</v>
      </c>
      <c r="I7" s="112"/>
      <c r="J7" s="113">
        <f t="shared" ref="J7:J30" si="1">AVERAGE(H7:I7)</f>
        <v>2</v>
      </c>
      <c r="K7" s="64">
        <v>45</v>
      </c>
      <c r="L7" s="64">
        <v>6</v>
      </c>
      <c r="M7" s="103">
        <f t="shared" ref="M7:M30" si="2">AVERAGE(K7:L7)</f>
        <v>25.5</v>
      </c>
      <c r="N7" s="64">
        <v>2</v>
      </c>
      <c r="O7" s="64">
        <v>4</v>
      </c>
      <c r="P7" s="103">
        <f t="shared" ref="P7:P30" si="3">AVERAGE(N7:O7)</f>
        <v>3</v>
      </c>
      <c r="Q7" s="64">
        <v>2</v>
      </c>
      <c r="R7" s="64"/>
      <c r="S7" s="103">
        <f t="shared" ref="S7:S30" si="4">AVERAGE(Q7:R7)</f>
        <v>2</v>
      </c>
      <c r="T7" s="103">
        <f t="shared" ref="T7:T30" si="5">AVERAGE(G7+J7+M7+P7+S7)/5</f>
        <v>7.1</v>
      </c>
    </row>
    <row r="8" spans="1:20" x14ac:dyDescent="0.25">
      <c r="A8" s="62"/>
      <c r="B8" s="14">
        <v>3</v>
      </c>
      <c r="C8" s="64">
        <f>'DAFTAR SISWA'!B8</f>
        <v>1257</v>
      </c>
      <c r="D8" s="14" t="str">
        <f>'DAFTAR SISWA'!D8</f>
        <v>Bimo Anggamahenda</v>
      </c>
      <c r="E8" s="112">
        <v>4</v>
      </c>
      <c r="F8" s="112"/>
      <c r="G8" s="113">
        <f t="shared" si="0"/>
        <v>4</v>
      </c>
      <c r="H8" s="112">
        <v>0</v>
      </c>
      <c r="I8" s="112"/>
      <c r="J8" s="113">
        <f t="shared" si="1"/>
        <v>0</v>
      </c>
      <c r="K8" s="64">
        <v>1</v>
      </c>
      <c r="L8" s="64">
        <v>3</v>
      </c>
      <c r="M8" s="103">
        <f t="shared" si="2"/>
        <v>2</v>
      </c>
      <c r="N8" s="64">
        <v>3</v>
      </c>
      <c r="O8" s="64"/>
      <c r="P8" s="103">
        <f t="shared" si="3"/>
        <v>3</v>
      </c>
      <c r="Q8" s="64">
        <v>1</v>
      </c>
      <c r="R8" s="64"/>
      <c r="S8" s="103">
        <f t="shared" si="4"/>
        <v>1</v>
      </c>
      <c r="T8" s="103">
        <f t="shared" si="5"/>
        <v>2</v>
      </c>
    </row>
    <row r="9" spans="1:20" x14ac:dyDescent="0.25">
      <c r="A9" s="62"/>
      <c r="B9" s="14">
        <v>4</v>
      </c>
      <c r="C9" s="64">
        <f>'DAFTAR SISWA'!B9</f>
        <v>1258</v>
      </c>
      <c r="D9" s="14" t="str">
        <f>'DAFTAR SISWA'!D9</f>
        <v>Bungah Rizki Rokhimah</v>
      </c>
      <c r="E9" s="112">
        <v>5</v>
      </c>
      <c r="F9" s="112"/>
      <c r="G9" s="113">
        <f t="shared" si="0"/>
        <v>5</v>
      </c>
      <c r="H9" s="112">
        <v>-2</v>
      </c>
      <c r="I9" s="112"/>
      <c r="J9" s="113">
        <f t="shared" si="1"/>
        <v>-2</v>
      </c>
      <c r="K9" s="64">
        <v>15</v>
      </c>
      <c r="L9" s="64"/>
      <c r="M9" s="103">
        <f t="shared" si="2"/>
        <v>15</v>
      </c>
      <c r="N9" s="64">
        <v>4</v>
      </c>
      <c r="O9" s="64"/>
      <c r="P9" s="103">
        <f t="shared" si="3"/>
        <v>4</v>
      </c>
      <c r="Q9" s="64">
        <v>0</v>
      </c>
      <c r="R9" s="64">
        <v>67</v>
      </c>
      <c r="S9" s="103">
        <f t="shared" si="4"/>
        <v>33.5</v>
      </c>
      <c r="T9" s="103">
        <f t="shared" si="5"/>
        <v>11.1</v>
      </c>
    </row>
    <row r="10" spans="1:20" x14ac:dyDescent="0.25">
      <c r="A10" s="62"/>
      <c r="B10" s="14">
        <v>5</v>
      </c>
      <c r="C10" s="64">
        <f>'DAFTAR SISWA'!B10</f>
        <v>1259</v>
      </c>
      <c r="D10" s="14" t="str">
        <f>'DAFTAR SISWA'!D10</f>
        <v>Enggar Megawantoro</v>
      </c>
      <c r="E10" s="112">
        <v>6</v>
      </c>
      <c r="F10" s="112"/>
      <c r="G10" s="113">
        <f t="shared" si="0"/>
        <v>6</v>
      </c>
      <c r="H10" s="112">
        <v>-4</v>
      </c>
      <c r="I10" s="112"/>
      <c r="J10" s="113">
        <f t="shared" si="1"/>
        <v>-4</v>
      </c>
      <c r="K10" s="64">
        <v>14.5</v>
      </c>
      <c r="L10" s="64"/>
      <c r="M10" s="103">
        <f t="shared" si="2"/>
        <v>14.5</v>
      </c>
      <c r="N10" s="64">
        <v>5</v>
      </c>
      <c r="O10" s="64"/>
      <c r="P10" s="103">
        <f t="shared" si="3"/>
        <v>5</v>
      </c>
      <c r="Q10" s="64">
        <v>-1</v>
      </c>
      <c r="R10" s="64"/>
      <c r="S10" s="103">
        <f t="shared" si="4"/>
        <v>-1</v>
      </c>
      <c r="T10" s="103">
        <f t="shared" si="5"/>
        <v>4.0999999999999996</v>
      </c>
    </row>
    <row r="11" spans="1:20" x14ac:dyDescent="0.25">
      <c r="A11" s="62"/>
      <c r="B11" s="14">
        <v>6</v>
      </c>
      <c r="C11" s="64">
        <f>'DAFTAR SISWA'!B11</f>
        <v>1260</v>
      </c>
      <c r="D11" s="14" t="str">
        <f>'DAFTAR SISWA'!D11</f>
        <v xml:space="preserve">Firman Ainur Rahmad </v>
      </c>
      <c r="E11" s="112">
        <v>7</v>
      </c>
      <c r="F11" s="112"/>
      <c r="G11" s="113">
        <f t="shared" si="0"/>
        <v>7</v>
      </c>
      <c r="H11" s="112">
        <v>-6</v>
      </c>
      <c r="I11" s="112"/>
      <c r="J11" s="113">
        <f t="shared" si="1"/>
        <v>-6</v>
      </c>
      <c r="K11" s="64">
        <v>14</v>
      </c>
      <c r="L11" s="64"/>
      <c r="M11" s="103">
        <f t="shared" si="2"/>
        <v>14</v>
      </c>
      <c r="N11" s="64">
        <v>6</v>
      </c>
      <c r="O11" s="64"/>
      <c r="P11" s="103">
        <f t="shared" si="3"/>
        <v>6</v>
      </c>
      <c r="Q11" s="64">
        <v>-2</v>
      </c>
      <c r="R11" s="64"/>
      <c r="S11" s="103">
        <f t="shared" si="4"/>
        <v>-2</v>
      </c>
      <c r="T11" s="103">
        <f t="shared" si="5"/>
        <v>3.8</v>
      </c>
    </row>
    <row r="12" spans="1:20" x14ac:dyDescent="0.25">
      <c r="A12" s="62"/>
      <c r="B12" s="14">
        <v>7</v>
      </c>
      <c r="C12" s="64">
        <f>'DAFTAR SISWA'!B12</f>
        <v>1263</v>
      </c>
      <c r="D12" s="14" t="str">
        <f>'DAFTAR SISWA'!D12</f>
        <v>Indra Setyawan</v>
      </c>
      <c r="E12" s="112">
        <v>8</v>
      </c>
      <c r="F12" s="112"/>
      <c r="G12" s="113">
        <f t="shared" si="0"/>
        <v>8</v>
      </c>
      <c r="H12" s="112">
        <v>-8</v>
      </c>
      <c r="I12" s="112"/>
      <c r="J12" s="113">
        <f t="shared" si="1"/>
        <v>-8</v>
      </c>
      <c r="K12" s="64">
        <v>13.5</v>
      </c>
      <c r="L12" s="64"/>
      <c r="M12" s="103">
        <f t="shared" si="2"/>
        <v>13.5</v>
      </c>
      <c r="N12" s="64">
        <v>7</v>
      </c>
      <c r="O12" s="64"/>
      <c r="P12" s="103">
        <f t="shared" si="3"/>
        <v>7</v>
      </c>
      <c r="Q12" s="64">
        <v>-3</v>
      </c>
      <c r="R12" s="64"/>
      <c r="S12" s="103">
        <f t="shared" si="4"/>
        <v>-3</v>
      </c>
      <c r="T12" s="103">
        <f t="shared" si="5"/>
        <v>3.5</v>
      </c>
    </row>
    <row r="13" spans="1:20" x14ac:dyDescent="0.25">
      <c r="A13" s="62"/>
      <c r="B13" s="14">
        <v>8</v>
      </c>
      <c r="C13" s="64">
        <f>'DAFTAR SISWA'!B13</f>
        <v>1311</v>
      </c>
      <c r="D13" s="14" t="str">
        <f>'DAFTAR SISWA'!D13</f>
        <v>Ismi Nur Fadilah</v>
      </c>
      <c r="E13" s="112">
        <v>9</v>
      </c>
      <c r="F13" s="112"/>
      <c r="G13" s="113">
        <f t="shared" si="0"/>
        <v>9</v>
      </c>
      <c r="H13" s="112">
        <v>-10</v>
      </c>
      <c r="I13" s="112"/>
      <c r="J13" s="113">
        <f t="shared" si="1"/>
        <v>-10</v>
      </c>
      <c r="K13" s="64">
        <v>13</v>
      </c>
      <c r="L13" s="64"/>
      <c r="M13" s="103">
        <f t="shared" si="2"/>
        <v>13</v>
      </c>
      <c r="N13" s="64">
        <v>8</v>
      </c>
      <c r="O13" s="64"/>
      <c r="P13" s="103">
        <f t="shared" si="3"/>
        <v>8</v>
      </c>
      <c r="Q13" s="64">
        <v>-4</v>
      </c>
      <c r="R13" s="64"/>
      <c r="S13" s="103">
        <f t="shared" si="4"/>
        <v>-4</v>
      </c>
      <c r="T13" s="103">
        <f t="shared" si="5"/>
        <v>3.2</v>
      </c>
    </row>
    <row r="14" spans="1:20" x14ac:dyDescent="0.25">
      <c r="A14" s="62"/>
      <c r="B14" s="14">
        <v>9</v>
      </c>
      <c r="C14" s="64">
        <f>'DAFTAR SISWA'!B14</f>
        <v>1264</v>
      </c>
      <c r="D14" s="14" t="str">
        <f>'DAFTAR SISWA'!D14</f>
        <v>Jordan Ahmad Kautsar</v>
      </c>
      <c r="E14" s="112">
        <v>10</v>
      </c>
      <c r="F14" s="112"/>
      <c r="G14" s="113">
        <f t="shared" si="0"/>
        <v>10</v>
      </c>
      <c r="H14" s="112">
        <v>-12</v>
      </c>
      <c r="I14" s="112"/>
      <c r="J14" s="113">
        <f t="shared" si="1"/>
        <v>-12</v>
      </c>
      <c r="K14" s="64">
        <v>12.5</v>
      </c>
      <c r="L14" s="64"/>
      <c r="M14" s="103">
        <f t="shared" si="2"/>
        <v>12.5</v>
      </c>
      <c r="N14" s="64">
        <v>9</v>
      </c>
      <c r="O14" s="64"/>
      <c r="P14" s="103">
        <f t="shared" si="3"/>
        <v>9</v>
      </c>
      <c r="Q14" s="64">
        <v>-5</v>
      </c>
      <c r="R14" s="64"/>
      <c r="S14" s="103">
        <f t="shared" si="4"/>
        <v>-5</v>
      </c>
      <c r="T14" s="103">
        <f t="shared" si="5"/>
        <v>2.9</v>
      </c>
    </row>
    <row r="15" spans="1:20" x14ac:dyDescent="0.25">
      <c r="A15" s="62"/>
      <c r="B15" s="14">
        <v>10</v>
      </c>
      <c r="C15" s="64">
        <f>'DAFTAR SISWA'!B15</f>
        <v>1351</v>
      </c>
      <c r="D15" s="14" t="str">
        <f>'DAFTAR SISWA'!D15</f>
        <v xml:space="preserve">Kahfila Zahra Aulia </v>
      </c>
      <c r="E15" s="112">
        <v>11</v>
      </c>
      <c r="F15" s="112"/>
      <c r="G15" s="113">
        <f t="shared" si="0"/>
        <v>11</v>
      </c>
      <c r="H15" s="112">
        <v>-14</v>
      </c>
      <c r="I15" s="112"/>
      <c r="J15" s="113">
        <f t="shared" si="1"/>
        <v>-14</v>
      </c>
      <c r="K15" s="64">
        <v>12</v>
      </c>
      <c r="L15" s="64"/>
      <c r="M15" s="103">
        <f t="shared" si="2"/>
        <v>12</v>
      </c>
      <c r="N15" s="64">
        <v>10</v>
      </c>
      <c r="O15" s="64"/>
      <c r="P15" s="103">
        <f t="shared" si="3"/>
        <v>10</v>
      </c>
      <c r="Q15" s="64">
        <v>-6</v>
      </c>
      <c r="R15" s="64"/>
      <c r="S15" s="103">
        <f t="shared" si="4"/>
        <v>-6</v>
      </c>
      <c r="T15" s="103">
        <f t="shared" si="5"/>
        <v>2.6</v>
      </c>
    </row>
    <row r="16" spans="1:20" x14ac:dyDescent="0.25">
      <c r="A16" s="62"/>
      <c r="B16" s="14">
        <v>11</v>
      </c>
      <c r="C16" s="64">
        <f>'DAFTAR SISWA'!B16</f>
        <v>1265</v>
      </c>
      <c r="D16" s="14" t="str">
        <f>'DAFTAR SISWA'!D16</f>
        <v>Marvin Aditya Pratama</v>
      </c>
      <c r="E16" s="112">
        <v>12</v>
      </c>
      <c r="F16" s="112"/>
      <c r="G16" s="113">
        <f t="shared" si="0"/>
        <v>12</v>
      </c>
      <c r="H16" s="112">
        <v>-16</v>
      </c>
      <c r="I16" s="112"/>
      <c r="J16" s="113">
        <f t="shared" si="1"/>
        <v>-16</v>
      </c>
      <c r="K16" s="64">
        <v>11.5</v>
      </c>
      <c r="L16" s="64"/>
      <c r="M16" s="103">
        <f t="shared" si="2"/>
        <v>11.5</v>
      </c>
      <c r="N16" s="64">
        <v>11</v>
      </c>
      <c r="O16" s="64"/>
      <c r="P16" s="103">
        <f t="shared" si="3"/>
        <v>11</v>
      </c>
      <c r="Q16" s="64">
        <v>-7</v>
      </c>
      <c r="R16" s="64"/>
      <c r="S16" s="103">
        <f t="shared" si="4"/>
        <v>-7</v>
      </c>
      <c r="T16" s="103">
        <f t="shared" si="5"/>
        <v>2.2999999999999998</v>
      </c>
    </row>
    <row r="17" spans="1:20" x14ac:dyDescent="0.25">
      <c r="A17" s="62"/>
      <c r="B17" s="14">
        <v>12</v>
      </c>
      <c r="C17" s="64">
        <f>'DAFTAR SISWA'!B17</f>
        <v>1266</v>
      </c>
      <c r="D17" s="14" t="str">
        <f>'DAFTAR SISWA'!D17</f>
        <v>Muhammad Jibril Al Hafidz</v>
      </c>
      <c r="E17" s="112">
        <v>13</v>
      </c>
      <c r="F17" s="112"/>
      <c r="G17" s="113">
        <f t="shared" si="0"/>
        <v>13</v>
      </c>
      <c r="H17" s="112">
        <v>-18</v>
      </c>
      <c r="I17" s="112"/>
      <c r="J17" s="113">
        <f t="shared" si="1"/>
        <v>-18</v>
      </c>
      <c r="K17" s="64">
        <v>11</v>
      </c>
      <c r="L17" s="64"/>
      <c r="M17" s="103">
        <f t="shared" si="2"/>
        <v>11</v>
      </c>
      <c r="N17" s="64">
        <v>12</v>
      </c>
      <c r="O17" s="64"/>
      <c r="P17" s="103">
        <f t="shared" si="3"/>
        <v>12</v>
      </c>
      <c r="Q17" s="64">
        <v>-8</v>
      </c>
      <c r="R17" s="64"/>
      <c r="S17" s="103">
        <f t="shared" si="4"/>
        <v>-8</v>
      </c>
      <c r="T17" s="103">
        <f t="shared" si="5"/>
        <v>2</v>
      </c>
    </row>
    <row r="18" spans="1:20" x14ac:dyDescent="0.25">
      <c r="A18" s="62"/>
      <c r="B18" s="14">
        <v>13</v>
      </c>
      <c r="C18" s="64">
        <f>'DAFTAR SISWA'!B18</f>
        <v>1267</v>
      </c>
      <c r="D18" s="14" t="str">
        <f>'DAFTAR SISWA'!D18</f>
        <v>Muhammad Khoirun Hanafi</v>
      </c>
      <c r="E18" s="112">
        <v>14</v>
      </c>
      <c r="F18" s="112"/>
      <c r="G18" s="113">
        <f t="shared" si="0"/>
        <v>14</v>
      </c>
      <c r="H18" s="112">
        <v>-20</v>
      </c>
      <c r="I18" s="112"/>
      <c r="J18" s="113">
        <f t="shared" si="1"/>
        <v>-20</v>
      </c>
      <c r="K18" s="64">
        <v>10.5</v>
      </c>
      <c r="L18" s="64"/>
      <c r="M18" s="103">
        <f t="shared" si="2"/>
        <v>10.5</v>
      </c>
      <c r="N18" s="64">
        <v>13</v>
      </c>
      <c r="O18" s="64"/>
      <c r="P18" s="103">
        <f t="shared" si="3"/>
        <v>13</v>
      </c>
      <c r="Q18" s="64">
        <v>-9</v>
      </c>
      <c r="R18" s="64"/>
      <c r="S18" s="103">
        <f t="shared" si="4"/>
        <v>-9</v>
      </c>
      <c r="T18" s="103">
        <f t="shared" si="5"/>
        <v>1.7</v>
      </c>
    </row>
    <row r="19" spans="1:20" x14ac:dyDescent="0.25">
      <c r="A19" s="62"/>
      <c r="B19" s="14">
        <v>14</v>
      </c>
      <c r="C19" s="64">
        <f>'DAFTAR SISWA'!B19</f>
        <v>1269</v>
      </c>
      <c r="D19" s="14" t="str">
        <f>'DAFTAR SISWA'!D19</f>
        <v>Nila Nafira</v>
      </c>
      <c r="E19" s="112">
        <v>15</v>
      </c>
      <c r="F19" s="112"/>
      <c r="G19" s="113">
        <f t="shared" si="0"/>
        <v>15</v>
      </c>
      <c r="H19" s="112">
        <v>-22</v>
      </c>
      <c r="I19" s="112"/>
      <c r="J19" s="113">
        <f t="shared" si="1"/>
        <v>-22</v>
      </c>
      <c r="K19" s="64">
        <v>10</v>
      </c>
      <c r="L19" s="64"/>
      <c r="M19" s="103">
        <f t="shared" si="2"/>
        <v>10</v>
      </c>
      <c r="N19" s="64">
        <v>14</v>
      </c>
      <c r="O19" s="64"/>
      <c r="P19" s="103">
        <f t="shared" si="3"/>
        <v>14</v>
      </c>
      <c r="Q19" s="64">
        <v>-10</v>
      </c>
      <c r="R19" s="64"/>
      <c r="S19" s="103">
        <f t="shared" si="4"/>
        <v>-10</v>
      </c>
      <c r="T19" s="103">
        <f t="shared" si="5"/>
        <v>1.4</v>
      </c>
    </row>
    <row r="20" spans="1:20" x14ac:dyDescent="0.25">
      <c r="A20" s="62"/>
      <c r="B20" s="14">
        <v>15</v>
      </c>
      <c r="C20" s="64">
        <f>'DAFTAR SISWA'!B20</f>
        <v>1389</v>
      </c>
      <c r="D20" s="14" t="str">
        <f>'DAFTAR SISWA'!D20</f>
        <v xml:space="preserve">Oktavia Vivi Novita </v>
      </c>
      <c r="E20" s="112">
        <v>16</v>
      </c>
      <c r="F20" s="112"/>
      <c r="G20" s="113">
        <f t="shared" si="0"/>
        <v>16</v>
      </c>
      <c r="H20" s="112">
        <v>-24</v>
      </c>
      <c r="I20" s="112"/>
      <c r="J20" s="113">
        <f t="shared" si="1"/>
        <v>-24</v>
      </c>
      <c r="K20" s="64">
        <v>9.5000000000000107</v>
      </c>
      <c r="L20" s="64"/>
      <c r="M20" s="103">
        <f t="shared" si="2"/>
        <v>9.5000000000000107</v>
      </c>
      <c r="N20" s="64">
        <v>15</v>
      </c>
      <c r="O20" s="64"/>
      <c r="P20" s="103">
        <f t="shared" si="3"/>
        <v>15</v>
      </c>
      <c r="Q20" s="64">
        <v>-11</v>
      </c>
      <c r="R20" s="64"/>
      <c r="S20" s="103">
        <f t="shared" si="4"/>
        <v>-11</v>
      </c>
      <c r="T20" s="103">
        <f t="shared" si="5"/>
        <v>1.1000000000000021</v>
      </c>
    </row>
    <row r="21" spans="1:20" x14ac:dyDescent="0.25">
      <c r="A21" s="62"/>
      <c r="B21" s="14">
        <v>16</v>
      </c>
      <c r="C21" s="64">
        <f>'DAFTAR SISWA'!B21</f>
        <v>1270</v>
      </c>
      <c r="D21" s="14" t="str">
        <f>'DAFTAR SISWA'!D21</f>
        <v>Patricia Chiquitita</v>
      </c>
      <c r="E21" s="112">
        <v>17</v>
      </c>
      <c r="F21" s="112"/>
      <c r="G21" s="113">
        <f t="shared" si="0"/>
        <v>17</v>
      </c>
      <c r="H21" s="112">
        <v>-26</v>
      </c>
      <c r="I21" s="112"/>
      <c r="J21" s="113">
        <f t="shared" si="1"/>
        <v>-26</v>
      </c>
      <c r="K21" s="64">
        <v>9.0000000000000195</v>
      </c>
      <c r="L21" s="64"/>
      <c r="M21" s="103">
        <f t="shared" si="2"/>
        <v>9.0000000000000195</v>
      </c>
      <c r="N21" s="64">
        <v>16</v>
      </c>
      <c r="O21" s="64"/>
      <c r="P21" s="103">
        <f t="shared" si="3"/>
        <v>16</v>
      </c>
      <c r="Q21" s="64">
        <v>-12</v>
      </c>
      <c r="R21" s="64"/>
      <c r="S21" s="103">
        <f t="shared" si="4"/>
        <v>-12</v>
      </c>
      <c r="T21" s="103">
        <f t="shared" si="5"/>
        <v>0.80000000000000426</v>
      </c>
    </row>
    <row r="22" spans="1:20" x14ac:dyDescent="0.25">
      <c r="A22" s="62"/>
      <c r="B22" s="14">
        <v>17</v>
      </c>
      <c r="C22" s="64">
        <f>'DAFTAR SISWA'!B22</f>
        <v>1271</v>
      </c>
      <c r="D22" s="14" t="str">
        <f>'DAFTAR SISWA'!D22</f>
        <v>Rafa Aditya</v>
      </c>
      <c r="E22" s="112">
        <v>18</v>
      </c>
      <c r="F22" s="112"/>
      <c r="G22" s="113">
        <f t="shared" si="0"/>
        <v>18</v>
      </c>
      <c r="H22" s="112">
        <v>-28</v>
      </c>
      <c r="I22" s="112"/>
      <c r="J22" s="113">
        <f t="shared" si="1"/>
        <v>-28</v>
      </c>
      <c r="K22" s="64">
        <v>8.5000000000000195</v>
      </c>
      <c r="L22" s="64"/>
      <c r="M22" s="103">
        <f t="shared" si="2"/>
        <v>8.5000000000000195</v>
      </c>
      <c r="N22" s="64">
        <v>17</v>
      </c>
      <c r="O22" s="64"/>
      <c r="P22" s="103">
        <f t="shared" si="3"/>
        <v>17</v>
      </c>
      <c r="Q22" s="64">
        <v>-13</v>
      </c>
      <c r="R22" s="64"/>
      <c r="S22" s="103">
        <f t="shared" si="4"/>
        <v>-13</v>
      </c>
      <c r="T22" s="103">
        <f t="shared" si="5"/>
        <v>0.50000000000000389</v>
      </c>
    </row>
    <row r="23" spans="1:20" x14ac:dyDescent="0.25">
      <c r="A23" s="62"/>
      <c r="B23" s="14">
        <v>18</v>
      </c>
      <c r="C23" s="64">
        <f>'DAFTAR SISWA'!B23</f>
        <v>1272</v>
      </c>
      <c r="D23" s="14" t="str">
        <f>'DAFTAR SISWA'!D23</f>
        <v>Rifah Akaya Udin</v>
      </c>
      <c r="E23" s="112">
        <v>19</v>
      </c>
      <c r="F23" s="112"/>
      <c r="G23" s="113">
        <f t="shared" si="0"/>
        <v>19</v>
      </c>
      <c r="H23" s="112">
        <v>-30</v>
      </c>
      <c r="I23" s="112"/>
      <c r="J23" s="113">
        <f t="shared" si="1"/>
        <v>-30</v>
      </c>
      <c r="K23" s="64">
        <v>8.0000000000000195</v>
      </c>
      <c r="L23" s="64"/>
      <c r="M23" s="103">
        <f t="shared" si="2"/>
        <v>8.0000000000000195</v>
      </c>
      <c r="N23" s="64">
        <v>18</v>
      </c>
      <c r="O23" s="64"/>
      <c r="P23" s="103">
        <f t="shared" si="3"/>
        <v>18</v>
      </c>
      <c r="Q23" s="64">
        <v>-14</v>
      </c>
      <c r="R23" s="64"/>
      <c r="S23" s="103">
        <f t="shared" si="4"/>
        <v>-14</v>
      </c>
      <c r="T23" s="103">
        <f t="shared" si="5"/>
        <v>0.2000000000000039</v>
      </c>
    </row>
    <row r="24" spans="1:20" x14ac:dyDescent="0.25">
      <c r="A24" s="62"/>
      <c r="B24" s="14">
        <v>19</v>
      </c>
      <c r="C24" s="64">
        <f>'DAFTAR SISWA'!B24</f>
        <v>1254</v>
      </c>
      <c r="D24" s="14" t="str">
        <f>'DAFTAR SISWA'!D24</f>
        <v>Rifky Ardiansyah</v>
      </c>
      <c r="E24" s="112">
        <v>20</v>
      </c>
      <c r="F24" s="112"/>
      <c r="G24" s="113">
        <f t="shared" si="0"/>
        <v>20</v>
      </c>
      <c r="H24" s="112">
        <v>-32</v>
      </c>
      <c r="I24" s="112"/>
      <c r="J24" s="113">
        <f t="shared" si="1"/>
        <v>-32</v>
      </c>
      <c r="K24" s="64">
        <v>7.5000000000000204</v>
      </c>
      <c r="L24" s="64"/>
      <c r="M24" s="103">
        <f t="shared" si="2"/>
        <v>7.5000000000000204</v>
      </c>
      <c r="N24" s="64">
        <v>19</v>
      </c>
      <c r="O24" s="64"/>
      <c r="P24" s="103">
        <f t="shared" si="3"/>
        <v>19</v>
      </c>
      <c r="Q24" s="64">
        <v>-15</v>
      </c>
      <c r="R24" s="64"/>
      <c r="S24" s="103">
        <f t="shared" si="4"/>
        <v>-15</v>
      </c>
      <c r="T24" s="103">
        <f t="shared" si="5"/>
        <v>-9.9999999999995731E-2</v>
      </c>
    </row>
    <row r="25" spans="1:20" x14ac:dyDescent="0.25">
      <c r="A25" s="62"/>
      <c r="B25" s="14">
        <v>20</v>
      </c>
      <c r="C25" s="64">
        <f>'DAFTAR SISWA'!B25</f>
        <v>1241</v>
      </c>
      <c r="D25" s="14" t="str">
        <f>'DAFTAR SISWA'!D25</f>
        <v>Rizal Hendriawan</v>
      </c>
      <c r="E25" s="112">
        <v>21</v>
      </c>
      <c r="F25" s="112"/>
      <c r="G25" s="113">
        <f t="shared" si="0"/>
        <v>21</v>
      </c>
      <c r="H25" s="112">
        <v>-34</v>
      </c>
      <c r="I25" s="112"/>
      <c r="J25" s="113">
        <f t="shared" si="1"/>
        <v>-34</v>
      </c>
      <c r="K25" s="64">
        <v>7.0000000000000204</v>
      </c>
      <c r="L25" s="64"/>
      <c r="M25" s="103">
        <f t="shared" si="2"/>
        <v>7.0000000000000204</v>
      </c>
      <c r="N25" s="64">
        <v>20</v>
      </c>
      <c r="O25" s="64"/>
      <c r="P25" s="103">
        <f t="shared" si="3"/>
        <v>20</v>
      </c>
      <c r="Q25" s="64">
        <v>-16</v>
      </c>
      <c r="R25" s="64"/>
      <c r="S25" s="103">
        <f t="shared" si="4"/>
        <v>-16</v>
      </c>
      <c r="T25" s="103">
        <f t="shared" si="5"/>
        <v>-0.39999999999999575</v>
      </c>
    </row>
    <row r="26" spans="1:20" x14ac:dyDescent="0.25">
      <c r="A26" s="62"/>
      <c r="B26" s="14">
        <v>21</v>
      </c>
      <c r="C26" s="64">
        <f>'DAFTAR SISWA'!B26</f>
        <v>1274</v>
      </c>
      <c r="D26" s="14" t="str">
        <f>'DAFTAR SISWA'!D26</f>
        <v>Robiyatul Adawiyah</v>
      </c>
      <c r="E26" s="112">
        <v>22</v>
      </c>
      <c r="F26" s="112"/>
      <c r="G26" s="113">
        <f t="shared" si="0"/>
        <v>22</v>
      </c>
      <c r="H26" s="112">
        <v>-36</v>
      </c>
      <c r="I26" s="112"/>
      <c r="J26" s="113">
        <f t="shared" si="1"/>
        <v>-36</v>
      </c>
      <c r="K26" s="64">
        <v>6.5000000000000204</v>
      </c>
      <c r="L26" s="64"/>
      <c r="M26" s="103">
        <f t="shared" si="2"/>
        <v>6.5000000000000204</v>
      </c>
      <c r="N26" s="64">
        <v>21</v>
      </c>
      <c r="O26" s="64"/>
      <c r="P26" s="103">
        <f t="shared" si="3"/>
        <v>21</v>
      </c>
      <c r="Q26" s="64">
        <v>-17</v>
      </c>
      <c r="R26" s="64"/>
      <c r="S26" s="103">
        <f t="shared" si="4"/>
        <v>-17</v>
      </c>
      <c r="T26" s="103">
        <f t="shared" si="5"/>
        <v>-0.69999999999999574</v>
      </c>
    </row>
    <row r="27" spans="1:20" x14ac:dyDescent="0.25">
      <c r="A27" s="62"/>
      <c r="B27" s="14">
        <v>22</v>
      </c>
      <c r="C27" s="64">
        <f>'DAFTAR SISWA'!B27</f>
        <v>1275</v>
      </c>
      <c r="D27" s="14" t="str">
        <f>'DAFTAR SISWA'!D27</f>
        <v>Safitri Ayu Wulandari</v>
      </c>
      <c r="E27" s="112">
        <v>23</v>
      </c>
      <c r="F27" s="112"/>
      <c r="G27" s="113">
        <f t="shared" si="0"/>
        <v>23</v>
      </c>
      <c r="H27" s="112">
        <v>-38</v>
      </c>
      <c r="I27" s="112"/>
      <c r="J27" s="113">
        <f t="shared" si="1"/>
        <v>-38</v>
      </c>
      <c r="K27" s="64">
        <v>6</v>
      </c>
      <c r="L27" s="64"/>
      <c r="M27" s="103">
        <f t="shared" si="2"/>
        <v>6</v>
      </c>
      <c r="N27" s="64">
        <v>22</v>
      </c>
      <c r="O27" s="64"/>
      <c r="P27" s="103">
        <f t="shared" si="3"/>
        <v>22</v>
      </c>
      <c r="Q27" s="64">
        <v>-18</v>
      </c>
      <c r="R27" s="64"/>
      <c r="S27" s="103">
        <f t="shared" si="4"/>
        <v>-18</v>
      </c>
      <c r="T27" s="103">
        <f t="shared" si="5"/>
        <v>-1</v>
      </c>
    </row>
    <row r="28" spans="1:20" x14ac:dyDescent="0.25">
      <c r="A28" s="62"/>
      <c r="B28" s="14">
        <v>23</v>
      </c>
      <c r="C28" s="64">
        <f>'DAFTAR SISWA'!B28</f>
        <v>1423</v>
      </c>
      <c r="D28" s="14" t="str">
        <f>'DAFTAR SISWA'!D28</f>
        <v xml:space="preserve">Saira Rachman </v>
      </c>
      <c r="E28" s="112">
        <v>24</v>
      </c>
      <c r="F28" s="112"/>
      <c r="G28" s="113">
        <f t="shared" si="0"/>
        <v>24</v>
      </c>
      <c r="H28" s="112">
        <v>-40</v>
      </c>
      <c r="I28" s="112"/>
      <c r="J28" s="113">
        <f t="shared" si="1"/>
        <v>-40</v>
      </c>
      <c r="K28" s="64">
        <v>5.5</v>
      </c>
      <c r="L28" s="64"/>
      <c r="M28" s="103">
        <f t="shared" si="2"/>
        <v>5.5</v>
      </c>
      <c r="N28" s="64">
        <v>23</v>
      </c>
      <c r="O28" s="64"/>
      <c r="P28" s="103">
        <f t="shared" si="3"/>
        <v>23</v>
      </c>
      <c r="Q28" s="64">
        <v>-19</v>
      </c>
      <c r="R28" s="64"/>
      <c r="S28" s="103">
        <f t="shared" si="4"/>
        <v>-19</v>
      </c>
      <c r="T28" s="103">
        <f t="shared" si="5"/>
        <v>-1.3</v>
      </c>
    </row>
    <row r="29" spans="1:20" x14ac:dyDescent="0.25">
      <c r="A29" s="62"/>
      <c r="B29" s="14">
        <v>24</v>
      </c>
      <c r="C29" s="64">
        <f>'DAFTAR SISWA'!B29</f>
        <v>1244</v>
      </c>
      <c r="D29" s="14" t="str">
        <f>'DAFTAR SISWA'!D29</f>
        <v>Sisca Indriani Harsari</v>
      </c>
      <c r="E29" s="112">
        <v>25</v>
      </c>
      <c r="F29" s="112"/>
      <c r="G29" s="113">
        <f t="shared" si="0"/>
        <v>25</v>
      </c>
      <c r="H29" s="112">
        <v>-42</v>
      </c>
      <c r="I29" s="112"/>
      <c r="J29" s="113">
        <f t="shared" si="1"/>
        <v>-42</v>
      </c>
      <c r="K29" s="64">
        <v>5</v>
      </c>
      <c r="L29" s="64"/>
      <c r="M29" s="103">
        <f t="shared" si="2"/>
        <v>5</v>
      </c>
      <c r="N29" s="64">
        <v>24</v>
      </c>
      <c r="O29" s="64"/>
      <c r="P29" s="103">
        <f t="shared" si="3"/>
        <v>24</v>
      </c>
      <c r="Q29" s="64">
        <v>40</v>
      </c>
      <c r="R29" s="64"/>
      <c r="S29" s="103">
        <f t="shared" si="4"/>
        <v>40</v>
      </c>
      <c r="T29" s="103">
        <f t="shared" si="5"/>
        <v>10.4</v>
      </c>
    </row>
    <row r="30" spans="1:20" x14ac:dyDescent="0.25">
      <c r="A30" s="62"/>
      <c r="B30" s="14">
        <v>25</v>
      </c>
      <c r="C30" s="64">
        <f>'DAFTAR SISWA'!B30</f>
        <v>1249</v>
      </c>
      <c r="D30" s="14" t="str">
        <f>'DAFTAR SISWA'!D30</f>
        <v>Zaidan Arley</v>
      </c>
      <c r="E30" s="112">
        <v>26</v>
      </c>
      <c r="F30" s="112"/>
      <c r="G30" s="113">
        <f t="shared" si="0"/>
        <v>26</v>
      </c>
      <c r="H30" s="112">
        <v>-44</v>
      </c>
      <c r="I30" s="112"/>
      <c r="J30" s="113">
        <f t="shared" si="1"/>
        <v>-44</v>
      </c>
      <c r="K30" s="64">
        <v>4.5</v>
      </c>
      <c r="L30" s="64"/>
      <c r="M30" s="103">
        <f t="shared" si="2"/>
        <v>4.5</v>
      </c>
      <c r="N30" s="64">
        <v>25</v>
      </c>
      <c r="O30" s="64"/>
      <c r="P30" s="103">
        <f t="shared" si="3"/>
        <v>25</v>
      </c>
      <c r="Q30" s="64">
        <v>-21</v>
      </c>
      <c r="R30" s="64"/>
      <c r="S30" s="103">
        <f t="shared" si="4"/>
        <v>-21</v>
      </c>
      <c r="T30" s="103">
        <f t="shared" si="5"/>
        <v>-1.9</v>
      </c>
    </row>
    <row r="31" spans="1:20" x14ac:dyDescent="0.25">
      <c r="A31" s="62"/>
      <c r="B31" s="14"/>
      <c r="C31" s="64"/>
      <c r="D31" s="14"/>
      <c r="E31" s="112"/>
      <c r="F31" s="112"/>
      <c r="G31" s="113"/>
      <c r="H31" s="112"/>
      <c r="I31" s="112"/>
      <c r="J31" s="113"/>
      <c r="K31" s="64"/>
      <c r="L31" s="64"/>
      <c r="M31" s="99"/>
      <c r="N31" s="64"/>
      <c r="O31" s="64"/>
      <c r="P31" s="99"/>
      <c r="Q31" s="64"/>
      <c r="R31" s="64"/>
      <c r="S31" s="99"/>
      <c r="T31" s="99"/>
    </row>
    <row r="32" spans="1:20" x14ac:dyDescent="0.25">
      <c r="A32" s="62"/>
      <c r="B32" s="14"/>
      <c r="C32" s="64"/>
      <c r="D32" s="14"/>
      <c r="E32" s="112"/>
      <c r="F32" s="112"/>
      <c r="G32" s="113"/>
      <c r="H32" s="112"/>
      <c r="I32" s="112"/>
      <c r="J32" s="113"/>
      <c r="K32" s="64"/>
      <c r="L32" s="64"/>
      <c r="M32" s="99"/>
      <c r="N32" s="64"/>
      <c r="O32" s="64"/>
      <c r="P32" s="99"/>
      <c r="Q32" s="64"/>
      <c r="R32" s="64"/>
      <c r="S32" s="99"/>
      <c r="T32" s="99"/>
    </row>
    <row r="33" spans="1:20" x14ac:dyDescent="0.25">
      <c r="A33" s="62"/>
      <c r="B33" s="14"/>
      <c r="C33" s="64"/>
      <c r="D33" s="14"/>
      <c r="E33" s="112"/>
      <c r="F33" s="112"/>
      <c r="G33" s="113"/>
      <c r="H33" s="112"/>
      <c r="I33" s="112"/>
      <c r="J33" s="113"/>
      <c r="K33" s="64"/>
      <c r="L33" s="64"/>
      <c r="M33" s="99"/>
      <c r="N33" s="64"/>
      <c r="O33" s="64"/>
      <c r="P33" s="99"/>
      <c r="Q33" s="64"/>
      <c r="R33" s="64"/>
      <c r="S33" s="99"/>
      <c r="T33" s="99"/>
    </row>
    <row r="34" spans="1:20" x14ac:dyDescent="0.25">
      <c r="A34" s="62"/>
      <c r="B34" s="14"/>
      <c r="C34" s="64"/>
      <c r="D34" s="14"/>
      <c r="E34" s="112"/>
      <c r="F34" s="112"/>
      <c r="G34" s="113"/>
      <c r="H34" s="112"/>
      <c r="I34" s="112"/>
      <c r="J34" s="113"/>
      <c r="K34" s="64"/>
      <c r="L34" s="64"/>
      <c r="M34" s="99"/>
      <c r="N34" s="64"/>
      <c r="O34" s="64"/>
      <c r="P34" s="99"/>
      <c r="Q34" s="64"/>
      <c r="R34" s="64"/>
      <c r="S34" s="99"/>
      <c r="T34" s="99"/>
    </row>
    <row r="35" spans="1:20" x14ac:dyDescent="0.25">
      <c r="A35" s="62"/>
      <c r="B35" s="14"/>
      <c r="C35" s="64"/>
      <c r="D35" s="14"/>
      <c r="E35" s="112"/>
      <c r="F35" s="112"/>
      <c r="G35" s="113"/>
      <c r="H35" s="112"/>
      <c r="I35" s="112"/>
      <c r="J35" s="113"/>
      <c r="K35" s="64"/>
      <c r="L35" s="64"/>
      <c r="M35" s="99"/>
      <c r="N35" s="64"/>
      <c r="O35" s="64"/>
      <c r="P35" s="99"/>
      <c r="Q35" s="64"/>
      <c r="R35" s="64"/>
      <c r="S35" s="99"/>
      <c r="T35" s="99"/>
    </row>
    <row r="36" spans="1:20" x14ac:dyDescent="0.25">
      <c r="A36" s="62"/>
      <c r="B36" s="14"/>
      <c r="C36" s="64"/>
      <c r="D36" s="14"/>
      <c r="E36" s="112"/>
      <c r="F36" s="112"/>
      <c r="G36" s="113"/>
      <c r="H36" s="112"/>
      <c r="I36" s="112"/>
      <c r="J36" s="113"/>
      <c r="K36" s="64"/>
      <c r="L36" s="64"/>
      <c r="M36" s="99"/>
      <c r="N36" s="64"/>
      <c r="O36" s="64"/>
      <c r="P36" s="99"/>
      <c r="Q36" s="64"/>
      <c r="R36" s="64"/>
      <c r="S36" s="99"/>
      <c r="T36" s="99"/>
    </row>
    <row r="37" spans="1:20" x14ac:dyDescent="0.25">
      <c r="A37" s="62"/>
      <c r="B37" s="14"/>
      <c r="C37" s="64"/>
      <c r="D37" s="14"/>
      <c r="E37" s="112"/>
      <c r="F37" s="112"/>
      <c r="G37" s="113"/>
      <c r="H37" s="112"/>
      <c r="I37" s="112"/>
      <c r="J37" s="113"/>
      <c r="K37" s="64"/>
      <c r="L37" s="64"/>
      <c r="M37" s="99"/>
      <c r="N37" s="64"/>
      <c r="O37" s="64"/>
      <c r="P37" s="99"/>
      <c r="Q37" s="64"/>
      <c r="R37" s="64"/>
      <c r="S37" s="64"/>
      <c r="T37" s="99"/>
    </row>
    <row r="38" spans="1:20" x14ac:dyDescent="0.25">
      <c r="A38" s="62"/>
      <c r="B38" s="14"/>
      <c r="C38" s="64"/>
      <c r="D38" s="14"/>
      <c r="E38" s="112"/>
      <c r="F38" s="112"/>
      <c r="G38" s="113"/>
      <c r="H38" s="112"/>
      <c r="I38" s="112"/>
      <c r="J38" s="113"/>
      <c r="K38" s="64"/>
      <c r="L38" s="64"/>
      <c r="M38" s="99"/>
      <c r="N38" s="64"/>
      <c r="O38" s="64"/>
      <c r="P38" s="99"/>
      <c r="Q38" s="64"/>
      <c r="R38" s="64"/>
      <c r="S38" s="64"/>
      <c r="T38" s="99"/>
    </row>
    <row r="39" spans="1:20" x14ac:dyDescent="0.25">
      <c r="A39" s="62"/>
      <c r="B39" s="14"/>
      <c r="C39" s="64"/>
      <c r="D39" s="14"/>
      <c r="E39" s="112"/>
      <c r="F39" s="112"/>
      <c r="G39" s="113"/>
      <c r="H39" s="112"/>
      <c r="I39" s="112"/>
      <c r="J39" s="113"/>
      <c r="K39" s="64"/>
      <c r="L39" s="64"/>
      <c r="M39" s="99"/>
      <c r="N39" s="64"/>
      <c r="O39" s="64"/>
      <c r="P39" s="99"/>
      <c r="Q39" s="64"/>
      <c r="R39" s="64"/>
      <c r="S39" s="64"/>
      <c r="T39" s="99"/>
    </row>
    <row r="40" spans="1:20" x14ac:dyDescent="0.25">
      <c r="A40" s="62"/>
      <c r="B40" s="14"/>
      <c r="C40" s="64"/>
      <c r="D40" s="14"/>
      <c r="E40" s="112"/>
      <c r="F40" s="112"/>
      <c r="G40" s="113"/>
      <c r="H40" s="112"/>
      <c r="I40" s="112"/>
      <c r="J40" s="113"/>
      <c r="K40" s="64"/>
      <c r="L40" s="64"/>
      <c r="M40" s="99"/>
      <c r="N40" s="64"/>
      <c r="O40" s="64"/>
      <c r="P40" s="99"/>
      <c r="Q40" s="64"/>
      <c r="R40" s="64"/>
      <c r="S40" s="64"/>
      <c r="T40" s="99"/>
    </row>
    <row r="41" spans="1:20" x14ac:dyDescent="0.25">
      <c r="A41" s="62"/>
      <c r="B41" s="14"/>
      <c r="C41" s="64"/>
      <c r="D41" s="14"/>
      <c r="E41" s="112"/>
      <c r="F41" s="112"/>
      <c r="G41" s="113"/>
      <c r="H41" s="112"/>
      <c r="I41" s="112"/>
      <c r="J41" s="113"/>
      <c r="K41" s="64"/>
      <c r="L41" s="64"/>
      <c r="M41" s="99"/>
      <c r="N41" s="64"/>
      <c r="O41" s="64"/>
      <c r="P41" s="99"/>
      <c r="Q41" s="64"/>
      <c r="R41" s="64"/>
      <c r="S41" s="64"/>
      <c r="T41" s="99"/>
    </row>
    <row r="42" spans="1:20" x14ac:dyDescent="0.25">
      <c r="A42" s="62"/>
      <c r="B42" s="14"/>
      <c r="C42" s="64"/>
      <c r="D42" s="14"/>
      <c r="E42" s="112"/>
      <c r="F42" s="112"/>
      <c r="G42" s="113"/>
      <c r="H42" s="112"/>
      <c r="I42" s="112"/>
      <c r="J42" s="112"/>
      <c r="K42" s="64"/>
      <c r="L42" s="64"/>
      <c r="M42" s="99"/>
      <c r="N42" s="64"/>
      <c r="O42" s="64"/>
      <c r="P42" s="99"/>
      <c r="Q42" s="64"/>
      <c r="R42" s="64"/>
      <c r="S42" s="64"/>
      <c r="T42" s="99"/>
    </row>
    <row r="43" spans="1:20" x14ac:dyDescent="0.25">
      <c r="A43" s="62"/>
      <c r="B43" s="14"/>
      <c r="C43" s="64"/>
      <c r="D43" s="14"/>
      <c r="E43" s="112"/>
      <c r="F43" s="112"/>
      <c r="G43" s="113"/>
      <c r="H43" s="112"/>
      <c r="I43" s="112"/>
      <c r="J43" s="112"/>
      <c r="K43" s="64"/>
      <c r="L43" s="64"/>
      <c r="M43" s="99"/>
      <c r="N43" s="64"/>
      <c r="O43" s="64"/>
      <c r="P43" s="99"/>
      <c r="Q43" s="64"/>
      <c r="R43" s="64"/>
      <c r="S43" s="64"/>
      <c r="T43" s="99"/>
    </row>
    <row r="44" spans="1:20" x14ac:dyDescent="0.25">
      <c r="A44" s="62"/>
      <c r="B44" s="14"/>
      <c r="C44" s="14"/>
      <c r="D44" s="14"/>
      <c r="E44" s="112"/>
      <c r="F44" s="112"/>
      <c r="G44" s="113"/>
      <c r="H44" s="112"/>
      <c r="I44" s="112"/>
      <c r="J44" s="112"/>
      <c r="K44" s="64"/>
      <c r="L44" s="64"/>
      <c r="M44" s="99"/>
      <c r="N44" s="64"/>
      <c r="O44" s="64"/>
      <c r="P44" s="99"/>
      <c r="Q44" s="64"/>
      <c r="R44" s="64"/>
      <c r="S44" s="64"/>
      <c r="T44" s="99"/>
    </row>
    <row r="45" spans="1:20" x14ac:dyDescent="0.25">
      <c r="A45" s="62"/>
      <c r="B45" s="14"/>
      <c r="C45" s="14"/>
      <c r="D45" s="14"/>
      <c r="E45" s="112"/>
      <c r="F45" s="112"/>
      <c r="G45" s="113"/>
      <c r="H45" s="112"/>
      <c r="I45" s="112"/>
      <c r="J45" s="112"/>
      <c r="K45" s="64"/>
      <c r="L45" s="64"/>
      <c r="M45" s="99"/>
      <c r="N45" s="64"/>
      <c r="O45" s="64"/>
      <c r="P45" s="99"/>
      <c r="Q45" s="64"/>
      <c r="R45" s="64"/>
      <c r="S45" s="64"/>
      <c r="T45" s="99"/>
    </row>
    <row r="46" spans="1:20" x14ac:dyDescent="0.25">
      <c r="A46" s="62"/>
      <c r="B46" s="14"/>
      <c r="C46" s="14"/>
      <c r="D46" s="14"/>
      <c r="E46" s="112"/>
      <c r="F46" s="112"/>
      <c r="G46" s="113"/>
      <c r="H46" s="112"/>
      <c r="I46" s="112"/>
      <c r="J46" s="112"/>
      <c r="K46" s="64"/>
      <c r="L46" s="64"/>
      <c r="M46" s="99"/>
      <c r="N46" s="64"/>
      <c r="O46" s="64"/>
      <c r="P46" s="99"/>
      <c r="Q46" s="64"/>
      <c r="R46" s="64"/>
      <c r="S46" s="64"/>
      <c r="T46" s="99"/>
    </row>
    <row r="47" spans="1:20" x14ac:dyDescent="0.25">
      <c r="A47" s="62"/>
      <c r="B47" s="14"/>
      <c r="C47" s="14"/>
      <c r="D47" s="14"/>
      <c r="E47" s="112"/>
      <c r="F47" s="112"/>
      <c r="G47" s="113"/>
      <c r="H47" s="112"/>
      <c r="I47" s="112"/>
      <c r="J47" s="112"/>
      <c r="K47" s="64"/>
      <c r="L47" s="64"/>
      <c r="M47" s="99"/>
      <c r="N47" s="64"/>
      <c r="O47" s="64"/>
      <c r="P47" s="99"/>
      <c r="Q47" s="64"/>
      <c r="R47" s="64"/>
      <c r="S47" s="64"/>
      <c r="T47" s="99"/>
    </row>
    <row r="48" spans="1:20" x14ac:dyDescent="0.25">
      <c r="A48" s="62"/>
      <c r="B48" s="14"/>
      <c r="C48" s="14"/>
      <c r="D48" s="14"/>
      <c r="E48" s="112"/>
      <c r="F48" s="112"/>
      <c r="G48" s="113"/>
      <c r="H48" s="112"/>
      <c r="I48" s="112"/>
      <c r="J48" s="112"/>
      <c r="K48" s="64"/>
      <c r="L48" s="64"/>
      <c r="M48" s="99"/>
      <c r="N48" s="64"/>
      <c r="O48" s="64"/>
      <c r="P48" s="99"/>
      <c r="Q48" s="64"/>
      <c r="R48" s="64"/>
      <c r="S48" s="64"/>
      <c r="T48" s="99"/>
    </row>
    <row r="49" spans="1:20" x14ac:dyDescent="0.25">
      <c r="A49" s="62"/>
      <c r="B49" s="14"/>
      <c r="C49" s="14"/>
      <c r="D49" s="14"/>
      <c r="E49" s="112"/>
      <c r="F49" s="112"/>
      <c r="G49" s="113"/>
      <c r="H49" s="112"/>
      <c r="I49" s="112"/>
      <c r="J49" s="112"/>
      <c r="K49" s="64"/>
      <c r="L49" s="64"/>
      <c r="M49" s="99"/>
      <c r="N49" s="64"/>
      <c r="O49" s="64"/>
      <c r="P49" s="99"/>
      <c r="Q49" s="64"/>
      <c r="R49" s="64"/>
      <c r="S49" s="64"/>
      <c r="T49" s="99"/>
    </row>
    <row r="50" spans="1:20" x14ac:dyDescent="0.25">
      <c r="A50" s="62"/>
      <c r="B50" s="14"/>
      <c r="C50" s="14"/>
      <c r="D50" s="14"/>
      <c r="E50" s="112"/>
      <c r="F50" s="112"/>
      <c r="G50" s="113"/>
      <c r="H50" s="112"/>
      <c r="I50" s="112"/>
      <c r="J50" s="112"/>
      <c r="K50" s="64"/>
      <c r="L50" s="64"/>
      <c r="M50" s="99"/>
      <c r="N50" s="64"/>
      <c r="O50" s="64"/>
      <c r="P50" s="99"/>
      <c r="Q50" s="64"/>
      <c r="R50" s="64"/>
      <c r="S50" s="64"/>
      <c r="T50" s="99"/>
    </row>
    <row r="51" spans="1:20" x14ac:dyDescent="0.25">
      <c r="A51" s="62"/>
      <c r="B51" s="14"/>
      <c r="C51" s="14"/>
      <c r="D51" s="14"/>
      <c r="E51" s="112"/>
      <c r="F51" s="112"/>
      <c r="G51" s="113"/>
      <c r="H51" s="112"/>
      <c r="I51" s="112"/>
      <c r="J51" s="112"/>
      <c r="K51" s="64"/>
      <c r="L51" s="64"/>
      <c r="M51" s="99"/>
      <c r="N51" s="64"/>
      <c r="O51" s="64"/>
      <c r="P51" s="99"/>
      <c r="Q51" s="64"/>
      <c r="R51" s="64"/>
      <c r="S51" s="64"/>
      <c r="T51" s="99"/>
    </row>
    <row r="52" spans="1:20" x14ac:dyDescent="0.25">
      <c r="A52" s="62"/>
      <c r="B52" s="14"/>
      <c r="C52" s="14"/>
      <c r="D52" s="14"/>
      <c r="E52" s="112"/>
      <c r="F52" s="112"/>
      <c r="G52" s="113"/>
      <c r="H52" s="112"/>
      <c r="I52" s="112"/>
      <c r="J52" s="112"/>
      <c r="K52" s="64"/>
      <c r="L52" s="64"/>
      <c r="M52" s="99"/>
      <c r="N52" s="64"/>
      <c r="O52" s="64"/>
      <c r="P52" s="99"/>
      <c r="Q52" s="64"/>
      <c r="R52" s="64"/>
      <c r="S52" s="64"/>
      <c r="T52" s="99"/>
    </row>
    <row r="53" spans="1:20" x14ac:dyDescent="0.25">
      <c r="A53" s="62"/>
      <c r="B53" s="14"/>
      <c r="C53" s="14"/>
      <c r="D53" s="14"/>
      <c r="E53" s="112"/>
      <c r="F53" s="112"/>
      <c r="G53" s="113"/>
      <c r="H53" s="112"/>
      <c r="I53" s="112"/>
      <c r="J53" s="112"/>
      <c r="K53" s="64"/>
      <c r="L53" s="64"/>
      <c r="M53" s="99"/>
      <c r="N53" s="64"/>
      <c r="O53" s="64"/>
      <c r="P53" s="99"/>
      <c r="Q53" s="64"/>
      <c r="R53" s="64"/>
      <c r="S53" s="64"/>
      <c r="T53" s="99"/>
    </row>
    <row r="54" spans="1:20" x14ac:dyDescent="0.25">
      <c r="A54" s="62"/>
      <c r="B54" s="14"/>
      <c r="C54" s="14"/>
      <c r="D54" s="14"/>
      <c r="E54" s="112"/>
      <c r="F54" s="112"/>
      <c r="G54" s="113"/>
      <c r="H54" s="112"/>
      <c r="I54" s="112"/>
      <c r="J54" s="112"/>
      <c r="K54" s="64"/>
      <c r="L54" s="64"/>
      <c r="M54" s="99"/>
      <c r="N54" s="64"/>
      <c r="O54" s="64"/>
      <c r="P54" s="99"/>
      <c r="Q54" s="64"/>
      <c r="R54" s="64"/>
      <c r="S54" s="64"/>
      <c r="T54" s="99"/>
    </row>
    <row r="55" spans="1:20" x14ac:dyDescent="0.25">
      <c r="A55" s="62"/>
      <c r="B55" s="14"/>
      <c r="C55" s="14"/>
      <c r="D55" s="14"/>
      <c r="E55" s="112"/>
      <c r="F55" s="112"/>
      <c r="G55" s="113"/>
      <c r="H55" s="112"/>
      <c r="I55" s="112"/>
      <c r="J55" s="112"/>
      <c r="K55" s="64"/>
      <c r="L55" s="64"/>
      <c r="M55" s="99"/>
      <c r="N55" s="64"/>
      <c r="O55" s="64"/>
      <c r="P55" s="99"/>
      <c r="Q55" s="64"/>
      <c r="R55" s="64"/>
      <c r="S55" s="64"/>
      <c r="T55" s="99"/>
    </row>
    <row r="56" spans="1:20" x14ac:dyDescent="0.25">
      <c r="A56" s="62"/>
      <c r="B56" s="14"/>
      <c r="C56" s="14"/>
      <c r="D56" s="14"/>
      <c r="E56" s="112"/>
      <c r="F56" s="112"/>
      <c r="G56" s="113"/>
      <c r="H56" s="112"/>
      <c r="I56" s="112"/>
      <c r="J56" s="112"/>
      <c r="K56" s="64"/>
      <c r="L56" s="64"/>
      <c r="M56" s="99"/>
      <c r="N56" s="64"/>
      <c r="O56" s="64"/>
      <c r="P56" s="99"/>
      <c r="Q56" s="64"/>
      <c r="R56" s="64"/>
      <c r="S56" s="64"/>
      <c r="T56" s="99"/>
    </row>
    <row r="57" spans="1:20" x14ac:dyDescent="0.25">
      <c r="A57" s="62"/>
      <c r="B57" s="14"/>
      <c r="C57" s="14"/>
      <c r="D57" s="14"/>
      <c r="E57" s="112"/>
      <c r="F57" s="112"/>
      <c r="G57" s="113"/>
      <c r="H57" s="112"/>
      <c r="I57" s="112"/>
      <c r="J57" s="112"/>
      <c r="K57" s="64"/>
      <c r="L57" s="64"/>
      <c r="M57" s="99"/>
      <c r="N57" s="64"/>
      <c r="O57" s="64"/>
      <c r="P57" s="99"/>
      <c r="Q57" s="64"/>
      <c r="R57" s="64"/>
      <c r="S57" s="64"/>
      <c r="T57" s="99"/>
    </row>
    <row r="58" spans="1:20" x14ac:dyDescent="0.25">
      <c r="A58" s="62"/>
      <c r="B58" s="14"/>
      <c r="C58" s="14"/>
      <c r="D58" s="14"/>
      <c r="E58" s="112"/>
      <c r="F58" s="112"/>
      <c r="G58" s="113"/>
      <c r="H58" s="112"/>
      <c r="I58" s="112"/>
      <c r="J58" s="112"/>
      <c r="K58" s="64"/>
      <c r="L58" s="64"/>
      <c r="M58" s="99"/>
      <c r="N58" s="64"/>
      <c r="O58" s="64"/>
      <c r="P58" s="99"/>
      <c r="Q58" s="64"/>
      <c r="R58" s="64"/>
      <c r="S58" s="64"/>
      <c r="T58" s="99"/>
    </row>
    <row r="59" spans="1:20" x14ac:dyDescent="0.25">
      <c r="A59" s="62"/>
      <c r="B59" s="14"/>
      <c r="C59" s="14"/>
      <c r="D59" s="14"/>
      <c r="E59" s="112"/>
      <c r="F59" s="112"/>
      <c r="G59" s="112"/>
      <c r="H59" s="112"/>
      <c r="I59" s="112"/>
      <c r="J59" s="112"/>
      <c r="K59" s="64"/>
      <c r="L59" s="64"/>
      <c r="M59" s="99"/>
      <c r="N59" s="64"/>
      <c r="O59" s="64"/>
      <c r="P59" s="99"/>
      <c r="Q59" s="64"/>
      <c r="R59" s="64"/>
      <c r="S59" s="64"/>
      <c r="T59" s="99"/>
    </row>
    <row r="60" spans="1:20" x14ac:dyDescent="0.25">
      <c r="A60" s="62"/>
      <c r="B60" s="14"/>
      <c r="C60" s="14"/>
      <c r="D60" s="14"/>
      <c r="E60" s="112"/>
      <c r="F60" s="112"/>
      <c r="G60" s="112"/>
      <c r="H60" s="112"/>
      <c r="I60" s="112"/>
      <c r="J60" s="112"/>
      <c r="K60" s="64"/>
      <c r="L60" s="64"/>
      <c r="M60" s="99"/>
      <c r="N60" s="64"/>
      <c r="O60" s="64"/>
      <c r="P60" s="99"/>
      <c r="Q60" s="64"/>
      <c r="R60" s="64"/>
      <c r="S60" s="64"/>
      <c r="T60" s="99"/>
    </row>
    <row r="61" spans="1:20" x14ac:dyDescent="0.25">
      <c r="A61" s="62"/>
      <c r="B61" s="14"/>
      <c r="C61" s="14"/>
      <c r="D61" s="14"/>
      <c r="E61" s="112"/>
      <c r="F61" s="112"/>
      <c r="G61" s="112"/>
      <c r="H61" s="112"/>
      <c r="I61" s="112"/>
      <c r="J61" s="112"/>
      <c r="K61" s="64"/>
      <c r="L61" s="64"/>
      <c r="M61" s="99"/>
      <c r="N61" s="64"/>
      <c r="O61" s="64"/>
      <c r="P61" s="99"/>
      <c r="Q61" s="64"/>
      <c r="R61" s="64"/>
      <c r="S61" s="64"/>
      <c r="T61" s="99"/>
    </row>
    <row r="62" spans="1:20" x14ac:dyDescent="0.25">
      <c r="A62" s="62"/>
      <c r="B62" s="14"/>
      <c r="C62" s="14"/>
      <c r="D62" s="14"/>
      <c r="E62" s="112"/>
      <c r="F62" s="112"/>
      <c r="G62" s="112"/>
      <c r="H62" s="112"/>
      <c r="I62" s="112"/>
      <c r="J62" s="112"/>
      <c r="K62" s="64"/>
      <c r="L62" s="64"/>
      <c r="M62" s="99"/>
      <c r="N62" s="64"/>
      <c r="O62" s="64"/>
      <c r="P62" s="99"/>
      <c r="Q62" s="64"/>
      <c r="R62" s="64"/>
      <c r="S62" s="64"/>
      <c r="T62" s="99"/>
    </row>
    <row r="63" spans="1:20" x14ac:dyDescent="0.25">
      <c r="A63" s="62"/>
      <c r="B63" s="14"/>
      <c r="C63" s="14"/>
      <c r="D63" s="14"/>
      <c r="E63" s="112"/>
      <c r="F63" s="112"/>
      <c r="G63" s="112"/>
      <c r="H63" s="112"/>
      <c r="I63" s="112"/>
      <c r="J63" s="112"/>
      <c r="K63" s="64"/>
      <c r="L63" s="64"/>
      <c r="M63" s="99"/>
      <c r="N63" s="64"/>
      <c r="O63" s="64"/>
      <c r="P63" s="99"/>
      <c r="Q63" s="64"/>
      <c r="R63" s="64"/>
      <c r="S63" s="64"/>
      <c r="T63" s="99"/>
    </row>
    <row r="64" spans="1:20" x14ac:dyDescent="0.25">
      <c r="A64" s="62"/>
      <c r="B64" s="14"/>
      <c r="C64" s="14"/>
      <c r="D64" s="14"/>
      <c r="E64" s="112"/>
      <c r="F64" s="112"/>
      <c r="G64" s="112"/>
      <c r="H64" s="112"/>
      <c r="I64" s="112"/>
      <c r="J64" s="112"/>
      <c r="K64" s="64"/>
      <c r="L64" s="64"/>
      <c r="M64" s="99"/>
      <c r="N64" s="64"/>
      <c r="O64" s="64"/>
      <c r="P64" s="99"/>
      <c r="Q64" s="64"/>
      <c r="R64" s="64"/>
      <c r="S64" s="64"/>
      <c r="T64" s="99"/>
    </row>
    <row r="65" spans="1:20" x14ac:dyDescent="0.25">
      <c r="A65" s="62"/>
      <c r="B65" s="14"/>
      <c r="C65" s="14"/>
      <c r="D65" s="14"/>
      <c r="E65" s="112"/>
      <c r="F65" s="112"/>
      <c r="G65" s="112"/>
      <c r="H65" s="112"/>
      <c r="I65" s="112"/>
      <c r="J65" s="112"/>
      <c r="K65" s="64"/>
      <c r="L65" s="64"/>
      <c r="M65" s="99"/>
      <c r="N65" s="64"/>
      <c r="O65" s="64"/>
      <c r="P65" s="99"/>
      <c r="Q65" s="64"/>
      <c r="R65" s="64"/>
      <c r="S65" s="64"/>
      <c r="T65" s="99"/>
    </row>
    <row r="66" spans="1:20" x14ac:dyDescent="0.25">
      <c r="A66" s="62"/>
      <c r="B66" s="14"/>
      <c r="C66" s="14"/>
      <c r="D66" s="14"/>
      <c r="E66" s="112"/>
      <c r="F66" s="112"/>
      <c r="G66" s="112"/>
      <c r="H66" s="112"/>
      <c r="I66" s="112"/>
      <c r="J66" s="112"/>
      <c r="K66" s="64"/>
      <c r="L66" s="64"/>
      <c r="M66" s="99"/>
      <c r="N66" s="64"/>
      <c r="O66" s="64"/>
      <c r="P66" s="99"/>
      <c r="Q66" s="64"/>
      <c r="R66" s="64"/>
      <c r="S66" s="64"/>
      <c r="T66" s="99"/>
    </row>
    <row r="67" spans="1:20" x14ac:dyDescent="0.25">
      <c r="A67" s="62"/>
      <c r="B67" s="14"/>
      <c r="C67" s="14"/>
      <c r="D67" s="14"/>
      <c r="E67" s="112"/>
      <c r="F67" s="112"/>
      <c r="G67" s="112"/>
      <c r="H67" s="112"/>
      <c r="I67" s="112"/>
      <c r="J67" s="112"/>
      <c r="K67" s="64"/>
      <c r="L67" s="64"/>
      <c r="M67" s="99"/>
      <c r="N67" s="64"/>
      <c r="O67" s="64"/>
      <c r="P67" s="99"/>
      <c r="Q67" s="64"/>
      <c r="R67" s="64"/>
      <c r="S67" s="64"/>
      <c r="T67" s="99"/>
    </row>
    <row r="68" spans="1:20" x14ac:dyDescent="0.25">
      <c r="A68" s="62"/>
      <c r="B68" s="14"/>
      <c r="C68" s="14"/>
      <c r="D68" s="14"/>
      <c r="E68" s="112"/>
      <c r="F68" s="112"/>
      <c r="G68" s="112"/>
      <c r="H68" s="112"/>
      <c r="I68" s="112"/>
      <c r="J68" s="112"/>
      <c r="K68" s="64"/>
      <c r="L68" s="64"/>
      <c r="M68" s="99"/>
      <c r="N68" s="64"/>
      <c r="O68" s="64"/>
      <c r="P68" s="99"/>
      <c r="Q68" s="64"/>
      <c r="R68" s="64"/>
      <c r="S68" s="64"/>
      <c r="T68" s="99"/>
    </row>
    <row r="69" spans="1:20" x14ac:dyDescent="0.25">
      <c r="A69" s="62"/>
      <c r="B69" s="14"/>
      <c r="C69" s="14"/>
      <c r="D69" s="14"/>
      <c r="E69" s="112"/>
      <c r="F69" s="112"/>
      <c r="G69" s="112"/>
      <c r="H69" s="112"/>
      <c r="I69" s="112"/>
      <c r="J69" s="112"/>
      <c r="K69" s="64"/>
      <c r="L69" s="64"/>
      <c r="M69" s="99"/>
      <c r="N69" s="64"/>
      <c r="O69" s="64"/>
      <c r="P69" s="99"/>
      <c r="Q69" s="64"/>
      <c r="R69" s="64"/>
      <c r="S69" s="64"/>
      <c r="T69" s="99"/>
    </row>
    <row r="70" spans="1:20" x14ac:dyDescent="0.25">
      <c r="A70" s="62"/>
      <c r="B70" s="14"/>
      <c r="C70" s="14"/>
      <c r="D70" s="14"/>
      <c r="E70" s="112"/>
      <c r="F70" s="112"/>
      <c r="G70" s="112"/>
      <c r="H70" s="112"/>
      <c r="I70" s="112"/>
      <c r="J70" s="112"/>
      <c r="K70" s="64"/>
      <c r="L70" s="64"/>
      <c r="M70" s="99"/>
      <c r="N70" s="64"/>
      <c r="O70" s="64"/>
      <c r="P70" s="99"/>
      <c r="Q70" s="64"/>
      <c r="R70" s="64"/>
      <c r="S70" s="64"/>
      <c r="T70" s="99"/>
    </row>
    <row r="71" spans="1:20" x14ac:dyDescent="0.25">
      <c r="A71" s="62"/>
      <c r="B71" s="14"/>
      <c r="C71" s="14"/>
      <c r="D71" s="14"/>
      <c r="E71" s="112"/>
      <c r="F71" s="112"/>
      <c r="G71" s="112"/>
      <c r="H71" s="112"/>
      <c r="I71" s="112"/>
      <c r="J71" s="112"/>
      <c r="K71" s="64"/>
      <c r="L71" s="64"/>
      <c r="M71" s="99"/>
      <c r="N71" s="64"/>
      <c r="O71" s="64"/>
      <c r="P71" s="99"/>
      <c r="Q71" s="64"/>
      <c r="R71" s="64"/>
      <c r="S71" s="64"/>
      <c r="T71" s="99"/>
    </row>
    <row r="72" spans="1:20" x14ac:dyDescent="0.25">
      <c r="A72" s="62"/>
      <c r="B72" s="14"/>
      <c r="C72" s="14"/>
      <c r="D72" s="14"/>
      <c r="E72" s="112"/>
      <c r="F72" s="112"/>
      <c r="G72" s="112"/>
      <c r="H72" s="112"/>
      <c r="I72" s="112"/>
      <c r="J72" s="112"/>
      <c r="K72" s="64"/>
      <c r="L72" s="64"/>
      <c r="M72" s="99"/>
      <c r="N72" s="64"/>
      <c r="O72" s="64"/>
      <c r="P72" s="99"/>
      <c r="Q72" s="64"/>
      <c r="R72" s="64"/>
      <c r="S72" s="64"/>
      <c r="T72" s="99"/>
    </row>
    <row r="73" spans="1:20" x14ac:dyDescent="0.25">
      <c r="A73" s="62"/>
      <c r="B73" s="14"/>
      <c r="C73" s="14"/>
      <c r="D73" s="14"/>
      <c r="E73" s="112"/>
      <c r="F73" s="112"/>
      <c r="G73" s="112"/>
      <c r="H73" s="112"/>
      <c r="I73" s="112"/>
      <c r="J73" s="112"/>
      <c r="K73" s="64"/>
      <c r="L73" s="64"/>
      <c r="M73" s="99"/>
      <c r="N73" s="64"/>
      <c r="O73" s="64"/>
      <c r="P73" s="99"/>
      <c r="Q73" s="64"/>
      <c r="R73" s="64"/>
      <c r="S73" s="64"/>
      <c r="T73" s="99"/>
    </row>
    <row r="74" spans="1:20" x14ac:dyDescent="0.25">
      <c r="A74" s="62"/>
      <c r="B74" s="14"/>
      <c r="C74" s="14"/>
      <c r="D74" s="14"/>
      <c r="E74" s="112"/>
      <c r="F74" s="112"/>
      <c r="G74" s="112"/>
      <c r="H74" s="112"/>
      <c r="I74" s="112"/>
      <c r="J74" s="112"/>
      <c r="K74" s="64"/>
      <c r="L74" s="64"/>
      <c r="M74" s="99"/>
      <c r="N74" s="64"/>
      <c r="O74" s="64"/>
      <c r="P74" s="99"/>
      <c r="Q74" s="64"/>
      <c r="R74" s="64"/>
      <c r="S74" s="64"/>
      <c r="T74" s="99"/>
    </row>
    <row r="75" spans="1:20" x14ac:dyDescent="0.25">
      <c r="A75" s="62"/>
      <c r="B75" s="14"/>
      <c r="C75" s="14"/>
      <c r="D75" s="14"/>
      <c r="E75" s="112"/>
      <c r="F75" s="112"/>
      <c r="G75" s="112"/>
      <c r="H75" s="112"/>
      <c r="I75" s="112"/>
      <c r="J75" s="112"/>
      <c r="K75" s="64"/>
      <c r="L75" s="64"/>
      <c r="M75" s="99"/>
      <c r="N75" s="64"/>
      <c r="O75" s="64"/>
      <c r="P75" s="99"/>
      <c r="Q75" s="64"/>
      <c r="R75" s="64"/>
      <c r="S75" s="64"/>
      <c r="T75" s="99"/>
    </row>
    <row r="76" spans="1:20" x14ac:dyDescent="0.25">
      <c r="A76" s="62"/>
      <c r="B76" s="14"/>
      <c r="C76" s="14"/>
      <c r="D76" s="14"/>
      <c r="E76" s="112"/>
      <c r="F76" s="112"/>
      <c r="G76" s="112"/>
      <c r="H76" s="112"/>
      <c r="I76" s="112"/>
      <c r="J76" s="112"/>
      <c r="K76" s="64"/>
      <c r="L76" s="64"/>
      <c r="M76" s="99"/>
      <c r="N76" s="64"/>
      <c r="O76" s="64"/>
      <c r="P76" s="99"/>
      <c r="Q76" s="64"/>
      <c r="R76" s="64"/>
      <c r="S76" s="64"/>
      <c r="T76" s="99"/>
    </row>
    <row r="77" spans="1:20" x14ac:dyDescent="0.25">
      <c r="A77" s="62"/>
      <c r="B77" s="14"/>
      <c r="C77" s="14"/>
      <c r="D77" s="14"/>
      <c r="E77" s="112"/>
      <c r="F77" s="112"/>
      <c r="G77" s="112"/>
      <c r="H77" s="112"/>
      <c r="I77" s="112"/>
      <c r="J77" s="112"/>
      <c r="K77" s="64"/>
      <c r="L77" s="64"/>
      <c r="M77" s="99"/>
      <c r="N77" s="64"/>
      <c r="O77" s="64"/>
      <c r="P77" s="99"/>
      <c r="Q77" s="64"/>
      <c r="R77" s="64"/>
      <c r="S77" s="64"/>
      <c r="T77" s="99"/>
    </row>
    <row r="78" spans="1:20" x14ac:dyDescent="0.25">
      <c r="A78" s="62"/>
      <c r="B78" s="14"/>
      <c r="C78" s="14"/>
      <c r="D78" s="14"/>
      <c r="E78" s="112"/>
      <c r="F78" s="112"/>
      <c r="G78" s="112"/>
      <c r="H78" s="112"/>
      <c r="I78" s="112"/>
      <c r="J78" s="112"/>
      <c r="K78" s="64"/>
      <c r="L78" s="64"/>
      <c r="M78" s="99"/>
      <c r="N78" s="64"/>
      <c r="O78" s="64"/>
      <c r="P78" s="99"/>
      <c r="Q78" s="64"/>
      <c r="R78" s="64"/>
      <c r="S78" s="64"/>
      <c r="T78" s="99"/>
    </row>
    <row r="79" spans="1:20" x14ac:dyDescent="0.25">
      <c r="A79" s="62"/>
      <c r="B79" s="14"/>
      <c r="C79" s="14"/>
      <c r="D79" s="14"/>
      <c r="E79" s="112"/>
      <c r="F79" s="112"/>
      <c r="G79" s="112"/>
      <c r="H79" s="112"/>
      <c r="I79" s="112"/>
      <c r="J79" s="112"/>
      <c r="K79" s="64"/>
      <c r="L79" s="64"/>
      <c r="M79" s="99"/>
      <c r="N79" s="64"/>
      <c r="O79" s="64"/>
      <c r="P79" s="99"/>
      <c r="Q79" s="64"/>
      <c r="R79" s="64"/>
      <c r="S79" s="64"/>
      <c r="T79" s="99"/>
    </row>
    <row r="80" spans="1:20" x14ac:dyDescent="0.25">
      <c r="A80" s="62"/>
      <c r="B80" s="14"/>
      <c r="C80" s="14"/>
      <c r="D80" s="14"/>
      <c r="E80" s="112"/>
      <c r="F80" s="112"/>
      <c r="G80" s="112"/>
      <c r="H80" s="112"/>
      <c r="I80" s="112"/>
      <c r="J80" s="112"/>
      <c r="K80" s="64"/>
      <c r="L80" s="64"/>
      <c r="M80" s="99"/>
      <c r="N80" s="64"/>
      <c r="O80" s="64"/>
      <c r="P80" s="99"/>
      <c r="Q80" s="64"/>
      <c r="R80" s="64"/>
      <c r="S80" s="64"/>
      <c r="T80" s="99"/>
    </row>
    <row r="81" spans="1:20" x14ac:dyDescent="0.25">
      <c r="A81" s="62"/>
      <c r="B81" s="14"/>
      <c r="C81" s="14"/>
      <c r="D81" s="14"/>
      <c r="E81" s="112"/>
      <c r="F81" s="112"/>
      <c r="G81" s="112"/>
      <c r="H81" s="112"/>
      <c r="I81" s="112"/>
      <c r="J81" s="112"/>
      <c r="K81" s="64"/>
      <c r="L81" s="64"/>
      <c r="M81" s="99"/>
      <c r="N81" s="64"/>
      <c r="O81" s="64"/>
      <c r="P81" s="99"/>
      <c r="Q81" s="64"/>
      <c r="R81" s="64"/>
      <c r="S81" s="64"/>
      <c r="T81" s="99"/>
    </row>
    <row r="82" spans="1:20" x14ac:dyDescent="0.25">
      <c r="A82" s="62"/>
      <c r="B82" s="14"/>
      <c r="C82" s="14"/>
      <c r="D82" s="14"/>
      <c r="E82" s="112"/>
      <c r="F82" s="112"/>
      <c r="G82" s="112"/>
      <c r="H82" s="112"/>
      <c r="I82" s="112"/>
      <c r="J82" s="112"/>
      <c r="K82" s="64"/>
      <c r="L82" s="64"/>
      <c r="M82" s="99"/>
      <c r="N82" s="64"/>
      <c r="O82" s="64"/>
      <c r="P82" s="99"/>
      <c r="Q82" s="64"/>
      <c r="R82" s="64"/>
      <c r="S82" s="64"/>
      <c r="T82" s="99"/>
    </row>
    <row r="83" spans="1:20" x14ac:dyDescent="0.25">
      <c r="A83" s="62"/>
      <c r="B83" s="14"/>
      <c r="C83" s="14"/>
      <c r="D83" s="14"/>
      <c r="E83" s="112"/>
      <c r="F83" s="112"/>
      <c r="G83" s="112"/>
      <c r="H83" s="112"/>
      <c r="I83" s="112"/>
      <c r="J83" s="112"/>
      <c r="K83" s="64"/>
      <c r="L83" s="64"/>
      <c r="M83" s="99"/>
      <c r="N83" s="64"/>
      <c r="O83" s="64"/>
      <c r="P83" s="99"/>
      <c r="Q83" s="64"/>
      <c r="R83" s="64"/>
      <c r="S83" s="64"/>
      <c r="T83" s="99"/>
    </row>
    <row r="84" spans="1:20" x14ac:dyDescent="0.25">
      <c r="A84" s="62"/>
      <c r="B84" s="14"/>
      <c r="C84" s="14"/>
      <c r="D84" s="14"/>
      <c r="E84" s="112"/>
      <c r="F84" s="112"/>
      <c r="G84" s="112"/>
      <c r="H84" s="112"/>
      <c r="I84" s="112"/>
      <c r="J84" s="112"/>
      <c r="K84" s="64"/>
      <c r="L84" s="64"/>
      <c r="M84" s="99"/>
      <c r="N84" s="64"/>
      <c r="O84" s="64"/>
      <c r="P84" s="99"/>
      <c r="Q84" s="64"/>
      <c r="R84" s="64"/>
      <c r="S84" s="64"/>
      <c r="T84" s="99"/>
    </row>
    <row r="85" spans="1:20" x14ac:dyDescent="0.25">
      <c r="A85" s="62"/>
      <c r="B85" s="14"/>
      <c r="C85" s="14"/>
      <c r="D85" s="14"/>
      <c r="E85" s="112"/>
      <c r="F85" s="112"/>
      <c r="G85" s="112"/>
      <c r="H85" s="112"/>
      <c r="I85" s="112"/>
      <c r="J85" s="112"/>
      <c r="K85" s="64"/>
      <c r="L85" s="64"/>
      <c r="M85" s="64"/>
      <c r="N85" s="64"/>
      <c r="O85" s="64"/>
      <c r="P85" s="99"/>
      <c r="Q85" s="64"/>
      <c r="R85" s="64"/>
      <c r="S85" s="64"/>
      <c r="T85" s="99"/>
    </row>
    <row r="86" spans="1:20" x14ac:dyDescent="0.25">
      <c r="A86" s="62"/>
      <c r="B86" s="14"/>
      <c r="C86" s="14"/>
      <c r="D86" s="14"/>
      <c r="E86" s="112"/>
      <c r="F86" s="112"/>
      <c r="G86" s="112"/>
      <c r="H86" s="112"/>
      <c r="I86" s="112"/>
      <c r="J86" s="112"/>
      <c r="K86" s="64"/>
      <c r="L86" s="64"/>
      <c r="M86" s="64"/>
      <c r="N86" s="64"/>
      <c r="O86" s="64"/>
      <c r="P86" s="99"/>
      <c r="Q86" s="64"/>
      <c r="R86" s="64"/>
      <c r="S86" s="64"/>
      <c r="T86" s="99"/>
    </row>
    <row r="87" spans="1:20" x14ac:dyDescent="0.25">
      <c r="A87" s="62"/>
      <c r="B87" s="14"/>
      <c r="C87" s="14"/>
      <c r="D87" s="14"/>
      <c r="E87" s="112"/>
      <c r="F87" s="112"/>
      <c r="G87" s="112"/>
      <c r="H87" s="112"/>
      <c r="I87" s="112"/>
      <c r="J87" s="112"/>
      <c r="K87" s="64"/>
      <c r="L87" s="64"/>
      <c r="M87" s="64"/>
      <c r="N87" s="64"/>
      <c r="O87" s="64"/>
      <c r="P87" s="99"/>
      <c r="Q87" s="64"/>
      <c r="R87" s="64"/>
      <c r="S87" s="64"/>
      <c r="T87" s="99"/>
    </row>
    <row r="88" spans="1:20" x14ac:dyDescent="0.25">
      <c r="A88" s="62"/>
      <c r="B88" s="14"/>
      <c r="C88" s="14"/>
      <c r="D88" s="14"/>
      <c r="E88" s="112"/>
      <c r="F88" s="112"/>
      <c r="G88" s="112"/>
      <c r="H88" s="112"/>
      <c r="I88" s="112"/>
      <c r="J88" s="112"/>
      <c r="K88" s="64"/>
      <c r="L88" s="64"/>
      <c r="M88" s="64"/>
      <c r="N88" s="64"/>
      <c r="O88" s="64"/>
      <c r="P88" s="99"/>
      <c r="Q88" s="64"/>
      <c r="R88" s="64"/>
      <c r="S88" s="64"/>
      <c r="T88" s="99"/>
    </row>
    <row r="89" spans="1:20" x14ac:dyDescent="0.25">
      <c r="A89" s="62"/>
      <c r="B89" s="14"/>
      <c r="C89" s="14"/>
      <c r="D89" s="14"/>
      <c r="E89" s="112"/>
      <c r="F89" s="112"/>
      <c r="G89" s="112"/>
      <c r="H89" s="112"/>
      <c r="I89" s="112"/>
      <c r="J89" s="112"/>
      <c r="K89" s="64"/>
      <c r="L89" s="64"/>
      <c r="M89" s="64"/>
      <c r="N89" s="64"/>
      <c r="O89" s="64"/>
      <c r="P89" s="99"/>
      <c r="Q89" s="64"/>
      <c r="R89" s="64"/>
      <c r="S89" s="64"/>
      <c r="T89" s="99"/>
    </row>
    <row r="90" spans="1:20" x14ac:dyDescent="0.25">
      <c r="A90" s="62"/>
      <c r="B90" s="14"/>
      <c r="C90" s="14"/>
      <c r="D90" s="14"/>
      <c r="E90" s="112"/>
      <c r="F90" s="112"/>
      <c r="G90" s="112"/>
      <c r="H90" s="112"/>
      <c r="I90" s="112"/>
      <c r="J90" s="112"/>
      <c r="K90" s="64"/>
      <c r="L90" s="64"/>
      <c r="M90" s="64"/>
      <c r="N90" s="64"/>
      <c r="O90" s="64"/>
      <c r="P90" s="99"/>
      <c r="Q90" s="64"/>
      <c r="R90" s="64"/>
      <c r="S90" s="64"/>
      <c r="T90" s="99"/>
    </row>
    <row r="91" spans="1:20" x14ac:dyDescent="0.25">
      <c r="A91" s="62"/>
      <c r="B91" s="14"/>
      <c r="C91" s="14"/>
      <c r="D91" s="14"/>
      <c r="E91" s="112"/>
      <c r="F91" s="112"/>
      <c r="G91" s="112"/>
      <c r="H91" s="112"/>
      <c r="I91" s="112"/>
      <c r="J91" s="112"/>
      <c r="K91" s="64"/>
      <c r="L91" s="64"/>
      <c r="M91" s="64"/>
      <c r="N91" s="64"/>
      <c r="O91" s="64"/>
      <c r="P91" s="99"/>
      <c r="Q91" s="64"/>
      <c r="R91" s="64"/>
      <c r="S91" s="64"/>
      <c r="T91" s="99"/>
    </row>
    <row r="92" spans="1:20" x14ac:dyDescent="0.25">
      <c r="A92" s="62"/>
      <c r="B92" s="14"/>
      <c r="C92" s="14"/>
      <c r="D92" s="14"/>
      <c r="E92" s="112"/>
      <c r="F92" s="112"/>
      <c r="G92" s="112"/>
      <c r="H92" s="112"/>
      <c r="I92" s="112"/>
      <c r="J92" s="112"/>
      <c r="K92" s="64"/>
      <c r="L92" s="64"/>
      <c r="M92" s="64"/>
      <c r="N92" s="64"/>
      <c r="O92" s="64"/>
      <c r="P92" s="99"/>
      <c r="Q92" s="64"/>
      <c r="R92" s="64"/>
      <c r="S92" s="64"/>
      <c r="T92" s="99"/>
    </row>
    <row r="93" spans="1:20" x14ac:dyDescent="0.25">
      <c r="A93" s="62"/>
      <c r="B93" s="14"/>
      <c r="C93" s="14"/>
      <c r="D93" s="14"/>
      <c r="E93" s="112"/>
      <c r="F93" s="112"/>
      <c r="G93" s="112"/>
      <c r="H93" s="112"/>
      <c r="I93" s="112"/>
      <c r="J93" s="112"/>
      <c r="K93" s="64"/>
      <c r="L93" s="64"/>
      <c r="M93" s="64"/>
      <c r="N93" s="64"/>
      <c r="O93" s="64"/>
      <c r="P93" s="99"/>
      <c r="Q93" s="64"/>
      <c r="R93" s="64"/>
      <c r="S93" s="64"/>
      <c r="T93" s="99"/>
    </row>
    <row r="94" spans="1:20" x14ac:dyDescent="0.25">
      <c r="A94" s="62"/>
      <c r="B94" s="14"/>
      <c r="C94" s="14"/>
      <c r="D94" s="14"/>
      <c r="E94" s="112"/>
      <c r="F94" s="112"/>
      <c r="G94" s="112"/>
      <c r="H94" s="112"/>
      <c r="I94" s="112"/>
      <c r="J94" s="112"/>
      <c r="K94" s="64"/>
      <c r="L94" s="64"/>
      <c r="M94" s="64"/>
      <c r="N94" s="64"/>
      <c r="O94" s="64"/>
      <c r="P94" s="99"/>
      <c r="Q94" s="64"/>
      <c r="R94" s="64"/>
      <c r="S94" s="64"/>
      <c r="T94" s="99"/>
    </row>
    <row r="95" spans="1:20" x14ac:dyDescent="0.25">
      <c r="A95" s="62"/>
      <c r="B95" s="14"/>
      <c r="C95" s="14"/>
      <c r="D95" s="14"/>
      <c r="E95" s="112"/>
      <c r="F95" s="112"/>
      <c r="G95" s="112"/>
      <c r="H95" s="112"/>
      <c r="I95" s="112"/>
      <c r="J95" s="112"/>
      <c r="K95" s="64"/>
      <c r="L95" s="64"/>
      <c r="M95" s="64"/>
      <c r="N95" s="64"/>
      <c r="O95" s="64"/>
      <c r="P95" s="99"/>
      <c r="Q95" s="64"/>
      <c r="R95" s="64"/>
      <c r="S95" s="64"/>
      <c r="T95" s="99"/>
    </row>
    <row r="96" spans="1:20" x14ac:dyDescent="0.25">
      <c r="A96" s="62"/>
      <c r="B96" s="14"/>
      <c r="C96" s="14"/>
      <c r="D96" s="14"/>
      <c r="E96" s="112"/>
      <c r="F96" s="112"/>
      <c r="G96" s="112"/>
      <c r="H96" s="112"/>
      <c r="I96" s="112"/>
      <c r="J96" s="112"/>
      <c r="K96" s="64"/>
      <c r="L96" s="64"/>
      <c r="M96" s="64"/>
      <c r="N96" s="64"/>
      <c r="O96" s="64"/>
      <c r="P96" s="99"/>
      <c r="Q96" s="64"/>
      <c r="R96" s="64"/>
      <c r="S96" s="64"/>
      <c r="T96" s="99"/>
    </row>
    <row r="97" spans="1:20" x14ac:dyDescent="0.25">
      <c r="A97" s="62"/>
      <c r="B97" s="14"/>
      <c r="C97" s="14"/>
      <c r="D97" s="14"/>
      <c r="E97" s="112"/>
      <c r="F97" s="112"/>
      <c r="G97" s="112"/>
      <c r="H97" s="112"/>
      <c r="I97" s="112"/>
      <c r="J97" s="112"/>
      <c r="K97" s="64"/>
      <c r="L97" s="64"/>
      <c r="M97" s="64"/>
      <c r="N97" s="64"/>
      <c r="O97" s="64"/>
      <c r="P97" s="99"/>
      <c r="Q97" s="64"/>
      <c r="R97" s="64"/>
      <c r="S97" s="64"/>
      <c r="T97" s="99"/>
    </row>
    <row r="98" spans="1:20" x14ac:dyDescent="0.25">
      <c r="A98" s="62"/>
      <c r="B98" s="14"/>
      <c r="C98" s="14"/>
      <c r="D98" s="14"/>
      <c r="E98" s="112"/>
      <c r="F98" s="112"/>
      <c r="G98" s="112"/>
      <c r="H98" s="112"/>
      <c r="I98" s="112"/>
      <c r="J98" s="112"/>
      <c r="K98" s="64"/>
      <c r="L98" s="64"/>
      <c r="M98" s="64"/>
      <c r="N98" s="64"/>
      <c r="O98" s="64"/>
      <c r="P98" s="99"/>
      <c r="Q98" s="64"/>
      <c r="R98" s="64"/>
      <c r="S98" s="64"/>
      <c r="T98" s="99"/>
    </row>
    <row r="99" spans="1:20" x14ac:dyDescent="0.25">
      <c r="A99" s="62"/>
      <c r="B99" s="14"/>
      <c r="C99" s="14"/>
      <c r="D99" s="14"/>
      <c r="E99" s="112"/>
      <c r="F99" s="112"/>
      <c r="G99" s="112"/>
      <c r="H99" s="112"/>
      <c r="I99" s="112"/>
      <c r="J99" s="112"/>
      <c r="K99" s="64"/>
      <c r="L99" s="64"/>
      <c r="M99" s="64"/>
      <c r="N99" s="64"/>
      <c r="O99" s="64"/>
      <c r="P99" s="99"/>
      <c r="Q99" s="64"/>
      <c r="R99" s="64"/>
      <c r="S99" s="64"/>
      <c r="T99" s="99"/>
    </row>
    <row r="100" spans="1:20" x14ac:dyDescent="0.25">
      <c r="A100" s="62"/>
      <c r="B100" s="14"/>
      <c r="C100" s="14"/>
      <c r="D100" s="14"/>
      <c r="E100" s="112"/>
      <c r="F100" s="112"/>
      <c r="G100" s="112"/>
      <c r="H100" s="112"/>
      <c r="I100" s="112"/>
      <c r="J100" s="112"/>
      <c r="K100" s="64"/>
      <c r="L100" s="64"/>
      <c r="M100" s="64"/>
      <c r="N100" s="64"/>
      <c r="O100" s="64"/>
      <c r="P100" s="99"/>
      <c r="Q100" s="64"/>
      <c r="R100" s="64"/>
      <c r="S100" s="64"/>
      <c r="T100" s="99"/>
    </row>
    <row r="101" spans="1:20" x14ac:dyDescent="0.25">
      <c r="A101" s="62"/>
      <c r="B101" s="14"/>
      <c r="C101" s="14"/>
      <c r="D101" s="14"/>
      <c r="E101" s="112"/>
      <c r="F101" s="112"/>
      <c r="G101" s="112"/>
      <c r="H101" s="112"/>
      <c r="I101" s="112"/>
      <c r="J101" s="112"/>
      <c r="K101" s="64"/>
      <c r="L101" s="64"/>
      <c r="M101" s="64"/>
      <c r="N101" s="64"/>
      <c r="O101" s="64"/>
      <c r="P101" s="99"/>
      <c r="Q101" s="64"/>
      <c r="R101" s="64"/>
      <c r="S101" s="64"/>
      <c r="T101" s="64"/>
    </row>
    <row r="102" spans="1:20" x14ac:dyDescent="0.25">
      <c r="A102" s="62"/>
      <c r="B102" s="14"/>
      <c r="C102" s="14"/>
      <c r="D102" s="14"/>
      <c r="E102" s="112"/>
      <c r="F102" s="112"/>
      <c r="G102" s="112"/>
      <c r="H102" s="112"/>
      <c r="I102" s="112"/>
      <c r="J102" s="112"/>
      <c r="K102" s="64"/>
      <c r="L102" s="64"/>
      <c r="M102" s="64"/>
      <c r="N102" s="64"/>
      <c r="O102" s="64"/>
      <c r="P102" s="64"/>
      <c r="Q102" s="64"/>
      <c r="R102" s="64"/>
      <c r="S102" s="64"/>
      <c r="T102" s="64"/>
    </row>
    <row r="103" spans="1:20" x14ac:dyDescent="0.25">
      <c r="A103" s="62"/>
      <c r="B103" s="14"/>
      <c r="C103" s="14"/>
      <c r="D103" s="14"/>
      <c r="E103" s="112"/>
      <c r="F103" s="112"/>
      <c r="G103" s="112"/>
      <c r="H103" s="112"/>
      <c r="I103" s="112"/>
      <c r="J103" s="112"/>
      <c r="K103" s="64"/>
      <c r="L103" s="64"/>
      <c r="M103" s="64"/>
      <c r="N103" s="64"/>
      <c r="O103" s="64"/>
      <c r="P103" s="64"/>
      <c r="Q103" s="64"/>
      <c r="R103" s="64"/>
      <c r="S103" s="64"/>
      <c r="T103" s="64"/>
    </row>
    <row r="104" spans="1:20" x14ac:dyDescent="0.25">
      <c r="A104" s="62"/>
      <c r="B104" s="14"/>
      <c r="C104" s="14"/>
      <c r="D104" s="14"/>
      <c r="E104" s="112"/>
      <c r="F104" s="112"/>
      <c r="G104" s="112"/>
      <c r="H104" s="112"/>
      <c r="I104" s="112"/>
      <c r="J104" s="112"/>
      <c r="K104" s="64"/>
      <c r="L104" s="64"/>
      <c r="M104" s="64"/>
      <c r="N104" s="64"/>
      <c r="O104" s="64"/>
      <c r="P104" s="64"/>
      <c r="Q104" s="64"/>
      <c r="R104" s="64"/>
      <c r="S104" s="64"/>
      <c r="T104" s="64"/>
    </row>
    <row r="105" spans="1:20" x14ac:dyDescent="0.25">
      <c r="A105" s="62"/>
      <c r="B105" s="14"/>
      <c r="C105" s="14"/>
      <c r="D105" s="14"/>
      <c r="E105" s="112"/>
      <c r="F105" s="112"/>
      <c r="G105" s="112"/>
      <c r="H105" s="112"/>
      <c r="I105" s="112"/>
      <c r="J105" s="112"/>
      <c r="K105" s="64"/>
      <c r="L105" s="64"/>
      <c r="M105" s="64"/>
      <c r="N105" s="64"/>
      <c r="O105" s="64"/>
      <c r="P105" s="64"/>
      <c r="Q105" s="64"/>
      <c r="R105" s="64"/>
      <c r="S105" s="64"/>
      <c r="T105" s="64"/>
    </row>
    <row r="106" spans="1:20" x14ac:dyDescent="0.25">
      <c r="A106" s="62"/>
      <c r="B106" s="14"/>
      <c r="C106" s="14"/>
      <c r="D106" s="14"/>
      <c r="E106" s="112"/>
      <c r="F106" s="112"/>
      <c r="G106" s="112"/>
      <c r="H106" s="112"/>
      <c r="I106" s="112"/>
      <c r="J106" s="112"/>
      <c r="K106" s="64"/>
      <c r="L106" s="64"/>
      <c r="M106" s="64"/>
      <c r="N106" s="64"/>
      <c r="O106" s="64"/>
      <c r="P106" s="64"/>
      <c r="Q106" s="64"/>
      <c r="R106" s="64"/>
      <c r="S106" s="64"/>
      <c r="T106" s="64"/>
    </row>
    <row r="107" spans="1:20" x14ac:dyDescent="0.25">
      <c r="A107" s="62"/>
      <c r="B107" s="14"/>
      <c r="C107" s="14"/>
      <c r="D107" s="14"/>
      <c r="E107" s="112"/>
      <c r="F107" s="112"/>
      <c r="G107" s="112"/>
      <c r="H107" s="112"/>
      <c r="I107" s="112"/>
      <c r="J107" s="112"/>
      <c r="K107" s="64"/>
      <c r="L107" s="64"/>
      <c r="M107" s="64"/>
      <c r="N107" s="64"/>
      <c r="O107" s="64"/>
      <c r="P107" s="64"/>
      <c r="Q107" s="64"/>
      <c r="R107" s="64"/>
      <c r="S107" s="64"/>
      <c r="T107" s="64"/>
    </row>
    <row r="108" spans="1:20" x14ac:dyDescent="0.25">
      <c r="A108" s="62"/>
      <c r="B108" s="14"/>
      <c r="C108" s="14"/>
      <c r="D108" s="14"/>
      <c r="E108" s="112"/>
      <c r="F108" s="112"/>
      <c r="G108" s="112"/>
      <c r="H108" s="112"/>
      <c r="I108" s="112"/>
      <c r="J108" s="112"/>
      <c r="K108" s="64"/>
      <c r="L108" s="64"/>
      <c r="M108" s="64"/>
      <c r="N108" s="64"/>
      <c r="O108" s="64"/>
      <c r="P108" s="64"/>
      <c r="Q108" s="64"/>
      <c r="R108" s="64"/>
      <c r="S108" s="64"/>
      <c r="T108" s="64"/>
    </row>
    <row r="109" spans="1:20" x14ac:dyDescent="0.25">
      <c r="A109" s="62"/>
      <c r="B109" s="14"/>
      <c r="C109" s="14"/>
      <c r="D109" s="14"/>
      <c r="E109" s="112"/>
      <c r="F109" s="112"/>
      <c r="G109" s="112"/>
      <c r="H109" s="112"/>
      <c r="I109" s="112"/>
      <c r="J109" s="112"/>
      <c r="K109" s="64"/>
      <c r="L109" s="64"/>
      <c r="M109" s="64"/>
      <c r="N109" s="64"/>
      <c r="O109" s="64"/>
      <c r="P109" s="64"/>
      <c r="Q109" s="64"/>
      <c r="R109" s="64"/>
      <c r="S109" s="64"/>
      <c r="T109" s="64"/>
    </row>
    <row r="110" spans="1:20" x14ac:dyDescent="0.25">
      <c r="A110" s="62"/>
      <c r="B110" s="14"/>
      <c r="C110" s="14"/>
      <c r="D110" s="14"/>
      <c r="E110" s="112"/>
      <c r="F110" s="112"/>
      <c r="G110" s="112"/>
      <c r="H110" s="112"/>
      <c r="I110" s="112"/>
      <c r="J110" s="112"/>
      <c r="K110" s="64"/>
      <c r="L110" s="64"/>
      <c r="M110" s="64"/>
      <c r="N110" s="64"/>
      <c r="O110" s="64"/>
      <c r="P110" s="64"/>
      <c r="Q110" s="64"/>
      <c r="R110" s="64"/>
      <c r="S110" s="64"/>
      <c r="T110" s="64"/>
    </row>
    <row r="111" spans="1:20" x14ac:dyDescent="0.25">
      <c r="A111" s="62"/>
      <c r="B111" s="14"/>
      <c r="C111" s="14"/>
      <c r="D111" s="14"/>
      <c r="E111" s="112"/>
      <c r="F111" s="112"/>
      <c r="G111" s="112"/>
      <c r="H111" s="112"/>
      <c r="I111" s="112"/>
      <c r="J111" s="112"/>
      <c r="K111" s="64"/>
      <c r="L111" s="64"/>
      <c r="M111" s="64"/>
      <c r="N111" s="64"/>
      <c r="O111" s="64"/>
      <c r="P111" s="64"/>
      <c r="Q111" s="64"/>
      <c r="R111" s="64"/>
      <c r="S111" s="64"/>
      <c r="T111" s="64"/>
    </row>
    <row r="112" spans="1:20" x14ac:dyDescent="0.25">
      <c r="A112" s="62"/>
      <c r="B112" s="14"/>
      <c r="C112" s="14"/>
      <c r="D112" s="14"/>
      <c r="E112" s="112"/>
      <c r="F112" s="112"/>
      <c r="G112" s="112"/>
      <c r="H112" s="112"/>
      <c r="I112" s="112"/>
      <c r="J112" s="112"/>
      <c r="K112" s="64"/>
      <c r="L112" s="64"/>
      <c r="M112" s="64"/>
      <c r="N112" s="64"/>
      <c r="O112" s="64"/>
      <c r="P112" s="64"/>
      <c r="Q112" s="64"/>
      <c r="R112" s="64"/>
      <c r="S112" s="64"/>
      <c r="T112" s="64"/>
    </row>
    <row r="113" spans="1:20" x14ac:dyDescent="0.25">
      <c r="A113" s="62"/>
      <c r="B113" s="14"/>
      <c r="C113" s="14"/>
      <c r="D113" s="14"/>
      <c r="E113" s="112"/>
      <c r="F113" s="112"/>
      <c r="G113" s="112"/>
      <c r="H113" s="112"/>
      <c r="I113" s="112"/>
      <c r="J113" s="112"/>
      <c r="K113" s="64"/>
      <c r="L113" s="64"/>
      <c r="M113" s="64"/>
      <c r="N113" s="64"/>
      <c r="O113" s="64"/>
      <c r="P113" s="64"/>
      <c r="Q113" s="64"/>
      <c r="R113" s="64"/>
      <c r="S113" s="64"/>
      <c r="T113" s="64"/>
    </row>
    <row r="114" spans="1:20" x14ac:dyDescent="0.25">
      <c r="A114" s="62"/>
      <c r="B114" s="14"/>
      <c r="C114" s="14"/>
      <c r="D114" s="14"/>
      <c r="E114" s="112"/>
      <c r="F114" s="112"/>
      <c r="G114" s="112"/>
      <c r="H114" s="112"/>
      <c r="I114" s="112"/>
      <c r="J114" s="112"/>
      <c r="K114" s="64"/>
      <c r="L114" s="64"/>
      <c r="M114" s="64"/>
      <c r="N114" s="64"/>
      <c r="O114" s="64"/>
      <c r="P114" s="64"/>
      <c r="Q114" s="64"/>
      <c r="R114" s="64"/>
      <c r="S114" s="64"/>
      <c r="T114" s="64"/>
    </row>
    <row r="115" spans="1:20" x14ac:dyDescent="0.25">
      <c r="A115" s="62"/>
      <c r="B115" s="14"/>
      <c r="C115" s="14"/>
      <c r="D115" s="14"/>
      <c r="E115" s="112"/>
      <c r="F115" s="112"/>
      <c r="G115" s="112"/>
      <c r="H115" s="112"/>
      <c r="I115" s="112"/>
      <c r="J115" s="112"/>
      <c r="K115" s="64"/>
      <c r="L115" s="64"/>
      <c r="M115" s="64"/>
      <c r="N115" s="64"/>
      <c r="O115" s="64"/>
      <c r="P115" s="64"/>
      <c r="Q115" s="64"/>
      <c r="R115" s="64"/>
      <c r="S115" s="64"/>
      <c r="T115" s="64"/>
    </row>
    <row r="116" spans="1:20" x14ac:dyDescent="0.25">
      <c r="A116" s="62"/>
      <c r="B116" s="14"/>
      <c r="C116" s="14"/>
      <c r="D116" s="14"/>
      <c r="E116" s="112"/>
      <c r="F116" s="112"/>
      <c r="G116" s="112"/>
      <c r="H116" s="112"/>
      <c r="I116" s="112"/>
      <c r="J116" s="112"/>
      <c r="K116" s="64"/>
      <c r="L116" s="64"/>
      <c r="M116" s="64"/>
      <c r="N116" s="64"/>
      <c r="O116" s="64"/>
      <c r="P116" s="64"/>
      <c r="Q116" s="64"/>
      <c r="R116" s="64"/>
      <c r="S116" s="64"/>
      <c r="T116" s="64"/>
    </row>
    <row r="117" spans="1:20" x14ac:dyDescent="0.25">
      <c r="A117" s="62"/>
      <c r="B117" s="14"/>
      <c r="C117" s="14"/>
      <c r="D117" s="14"/>
      <c r="E117" s="112"/>
      <c r="F117" s="112"/>
      <c r="G117" s="112"/>
      <c r="H117" s="112"/>
      <c r="I117" s="112"/>
      <c r="J117" s="112"/>
      <c r="K117" s="64"/>
      <c r="L117" s="64"/>
      <c r="M117" s="64"/>
      <c r="N117" s="64"/>
      <c r="O117" s="64"/>
      <c r="P117" s="64"/>
      <c r="Q117" s="64"/>
      <c r="R117" s="64"/>
      <c r="S117" s="64"/>
      <c r="T117" s="64"/>
    </row>
    <row r="118" spans="1:20" x14ac:dyDescent="0.25">
      <c r="A118" s="62"/>
      <c r="B118" s="14"/>
      <c r="C118" s="14"/>
      <c r="D118" s="14"/>
      <c r="E118" s="112"/>
      <c r="F118" s="112"/>
      <c r="G118" s="112"/>
      <c r="H118" s="112"/>
      <c r="I118" s="112"/>
      <c r="J118" s="112"/>
      <c r="K118" s="64"/>
      <c r="L118" s="64"/>
      <c r="M118" s="64"/>
      <c r="N118" s="64"/>
      <c r="O118" s="64"/>
      <c r="P118" s="64"/>
      <c r="Q118" s="64"/>
      <c r="R118" s="64"/>
      <c r="S118" s="64"/>
      <c r="T118" s="64"/>
    </row>
    <row r="119" spans="1:20" x14ac:dyDescent="0.25">
      <c r="A119" s="62"/>
      <c r="B119" s="14"/>
      <c r="C119" s="14"/>
      <c r="D119" s="14"/>
      <c r="E119" s="112"/>
      <c r="F119" s="112"/>
      <c r="G119" s="112"/>
      <c r="H119" s="112"/>
      <c r="I119" s="112"/>
      <c r="J119" s="112"/>
      <c r="K119" s="64"/>
      <c r="L119" s="64"/>
      <c r="M119" s="64"/>
      <c r="N119" s="64"/>
      <c r="O119" s="64"/>
      <c r="P119" s="64"/>
      <c r="Q119" s="64"/>
      <c r="R119" s="64"/>
      <c r="S119" s="64"/>
      <c r="T119" s="64"/>
    </row>
    <row r="120" spans="1:20" x14ac:dyDescent="0.25">
      <c r="A120" s="62"/>
      <c r="B120" s="14"/>
      <c r="C120" s="14"/>
      <c r="D120" s="14"/>
      <c r="E120" s="112"/>
      <c r="F120" s="112"/>
      <c r="G120" s="112"/>
      <c r="H120" s="112"/>
      <c r="I120" s="112"/>
      <c r="J120" s="112"/>
      <c r="K120" s="64"/>
      <c r="L120" s="64"/>
      <c r="M120" s="64"/>
      <c r="N120" s="64"/>
      <c r="O120" s="64"/>
      <c r="P120" s="64"/>
      <c r="Q120" s="64"/>
      <c r="R120" s="64"/>
      <c r="S120" s="64"/>
      <c r="T120" s="64"/>
    </row>
    <row r="121" spans="1:20" x14ac:dyDescent="0.25">
      <c r="A121" s="62"/>
      <c r="B121" s="14"/>
      <c r="C121" s="14"/>
      <c r="D121" s="14"/>
      <c r="E121" s="112"/>
      <c r="F121" s="112"/>
      <c r="G121" s="112"/>
      <c r="H121" s="112"/>
      <c r="I121" s="112"/>
      <c r="J121" s="112"/>
      <c r="K121" s="64"/>
      <c r="L121" s="64"/>
      <c r="M121" s="64"/>
      <c r="N121" s="64"/>
      <c r="O121" s="64"/>
      <c r="P121" s="64"/>
      <c r="Q121" s="64"/>
      <c r="R121" s="64"/>
      <c r="S121" s="64"/>
      <c r="T121" s="64"/>
    </row>
    <row r="122" spans="1:20" x14ac:dyDescent="0.25">
      <c r="A122" s="62"/>
      <c r="B122" s="14"/>
      <c r="C122" s="14"/>
      <c r="D122" s="14"/>
      <c r="E122" s="112"/>
      <c r="F122" s="112"/>
      <c r="G122" s="112"/>
      <c r="H122" s="112"/>
      <c r="I122" s="112"/>
      <c r="J122" s="112"/>
      <c r="K122" s="64"/>
      <c r="L122" s="64"/>
      <c r="M122" s="64"/>
      <c r="N122" s="64"/>
      <c r="O122" s="64"/>
      <c r="P122" s="64"/>
      <c r="Q122" s="64"/>
      <c r="R122" s="64"/>
      <c r="S122" s="64"/>
      <c r="T122" s="64"/>
    </row>
    <row r="123" spans="1:20" x14ac:dyDescent="0.25">
      <c r="A123" s="62"/>
      <c r="B123" s="14"/>
      <c r="C123" s="14"/>
      <c r="D123" s="14"/>
      <c r="E123" s="112"/>
      <c r="F123" s="112"/>
      <c r="G123" s="112"/>
      <c r="H123" s="112"/>
      <c r="I123" s="112"/>
      <c r="J123" s="112"/>
      <c r="K123" s="64"/>
      <c r="L123" s="64"/>
      <c r="M123" s="64"/>
      <c r="N123" s="64"/>
      <c r="O123" s="64"/>
      <c r="P123" s="64"/>
      <c r="Q123" s="64"/>
      <c r="R123" s="64"/>
      <c r="S123" s="64"/>
      <c r="T123" s="64"/>
    </row>
    <row r="124" spans="1:20" x14ac:dyDescent="0.25">
      <c r="A124" s="62"/>
      <c r="B124" s="14"/>
      <c r="C124" s="14"/>
      <c r="D124" s="14"/>
      <c r="E124" s="112"/>
      <c r="F124" s="112"/>
      <c r="G124" s="112"/>
      <c r="H124" s="112"/>
      <c r="I124" s="112"/>
      <c r="J124" s="112"/>
      <c r="K124" s="64"/>
      <c r="L124" s="64"/>
      <c r="M124" s="64"/>
      <c r="N124" s="64"/>
      <c r="O124" s="64"/>
      <c r="P124" s="64"/>
      <c r="Q124" s="64"/>
      <c r="R124" s="64"/>
      <c r="S124" s="64"/>
      <c r="T124" s="64"/>
    </row>
    <row r="125" spans="1:20" x14ac:dyDescent="0.25">
      <c r="A125" s="62"/>
      <c r="B125" s="14"/>
      <c r="C125" s="14"/>
      <c r="D125" s="14"/>
      <c r="E125" s="112"/>
      <c r="F125" s="112"/>
      <c r="G125" s="112"/>
      <c r="H125" s="112"/>
      <c r="I125" s="112"/>
      <c r="J125" s="112"/>
      <c r="K125" s="64"/>
      <c r="L125" s="64"/>
      <c r="M125" s="64"/>
      <c r="N125" s="64"/>
      <c r="O125" s="64"/>
      <c r="P125" s="64"/>
      <c r="Q125" s="64"/>
      <c r="R125" s="64"/>
      <c r="S125" s="64"/>
      <c r="T125" s="64"/>
    </row>
    <row r="126" spans="1:20" x14ac:dyDescent="0.25">
      <c r="A126" s="62"/>
      <c r="B126" s="14"/>
      <c r="C126" s="14"/>
      <c r="D126" s="14"/>
      <c r="E126" s="112"/>
      <c r="F126" s="112"/>
      <c r="G126" s="112"/>
      <c r="H126" s="112"/>
      <c r="I126" s="112"/>
      <c r="J126" s="112"/>
      <c r="K126" s="64"/>
      <c r="L126" s="64"/>
      <c r="M126" s="64"/>
      <c r="N126" s="64"/>
      <c r="O126" s="64"/>
      <c r="P126" s="64"/>
      <c r="Q126" s="64"/>
      <c r="R126" s="64"/>
      <c r="S126" s="64"/>
      <c r="T126" s="64"/>
    </row>
    <row r="127" spans="1:20" x14ac:dyDescent="0.25">
      <c r="A127" s="62"/>
      <c r="B127" s="14"/>
      <c r="C127" s="14"/>
      <c r="D127" s="14"/>
      <c r="E127" s="112"/>
      <c r="F127" s="112"/>
      <c r="G127" s="112"/>
      <c r="H127" s="112"/>
      <c r="I127" s="112"/>
      <c r="J127" s="112"/>
      <c r="K127" s="64"/>
      <c r="L127" s="64"/>
      <c r="M127" s="64"/>
      <c r="N127" s="64"/>
      <c r="O127" s="64"/>
      <c r="P127" s="64"/>
      <c r="Q127" s="64"/>
      <c r="R127" s="64"/>
      <c r="S127" s="64"/>
      <c r="T127" s="64"/>
    </row>
    <row r="128" spans="1:20" x14ac:dyDescent="0.25">
      <c r="A128" s="62"/>
      <c r="B128" s="14"/>
      <c r="C128" s="14"/>
      <c r="D128" s="14"/>
      <c r="E128" s="112"/>
      <c r="F128" s="112"/>
      <c r="G128" s="112"/>
      <c r="H128" s="112"/>
      <c r="I128" s="112"/>
      <c r="J128" s="112"/>
      <c r="K128" s="64"/>
      <c r="L128" s="64"/>
      <c r="M128" s="64"/>
      <c r="N128" s="64"/>
      <c r="O128" s="64"/>
      <c r="P128" s="64"/>
      <c r="Q128" s="64"/>
      <c r="R128" s="64"/>
      <c r="S128" s="64"/>
      <c r="T128" s="64"/>
    </row>
    <row r="129" spans="1:20" x14ac:dyDescent="0.25">
      <c r="A129" s="62"/>
      <c r="B129" s="14"/>
      <c r="C129" s="14"/>
      <c r="D129" s="14"/>
      <c r="E129" s="112"/>
      <c r="F129" s="112"/>
      <c r="G129" s="112"/>
      <c r="H129" s="112"/>
      <c r="I129" s="112"/>
      <c r="J129" s="112"/>
      <c r="K129" s="64"/>
      <c r="L129" s="64"/>
      <c r="M129" s="64"/>
      <c r="N129" s="64"/>
      <c r="O129" s="64"/>
      <c r="P129" s="64"/>
      <c r="Q129" s="64"/>
      <c r="R129" s="64"/>
      <c r="S129" s="64"/>
      <c r="T129" s="64"/>
    </row>
    <row r="130" spans="1:20" x14ac:dyDescent="0.25">
      <c r="A130" s="62"/>
      <c r="B130" s="14"/>
      <c r="C130" s="14"/>
      <c r="D130" s="14"/>
      <c r="E130" s="112"/>
      <c r="F130" s="112"/>
      <c r="G130" s="112"/>
      <c r="H130" s="112"/>
      <c r="I130" s="112"/>
      <c r="J130" s="112"/>
      <c r="K130" s="64"/>
      <c r="L130" s="64"/>
      <c r="M130" s="64"/>
      <c r="N130" s="64"/>
      <c r="O130" s="64"/>
      <c r="P130" s="64"/>
      <c r="Q130" s="64"/>
      <c r="R130" s="64"/>
      <c r="S130" s="64"/>
      <c r="T130" s="64"/>
    </row>
    <row r="131" spans="1:20" x14ac:dyDescent="0.25">
      <c r="A131" s="62"/>
      <c r="B131" s="14"/>
      <c r="C131" s="14"/>
      <c r="D131" s="14"/>
      <c r="E131" s="112"/>
      <c r="F131" s="112"/>
      <c r="G131" s="112"/>
      <c r="H131" s="112"/>
      <c r="I131" s="112"/>
      <c r="J131" s="112"/>
      <c r="K131" s="64"/>
      <c r="L131" s="64"/>
      <c r="M131" s="64"/>
      <c r="N131" s="64"/>
      <c r="O131" s="64"/>
      <c r="P131" s="64"/>
      <c r="Q131" s="64"/>
      <c r="R131" s="64"/>
      <c r="S131" s="64"/>
      <c r="T131" s="64"/>
    </row>
    <row r="132" spans="1:20" x14ac:dyDescent="0.25">
      <c r="A132" s="62"/>
      <c r="B132" s="14"/>
      <c r="C132" s="14"/>
      <c r="D132" s="14"/>
      <c r="E132" s="112"/>
      <c r="F132" s="112"/>
      <c r="G132" s="112"/>
      <c r="H132" s="112"/>
      <c r="I132" s="112"/>
      <c r="J132" s="112"/>
      <c r="K132" s="64"/>
      <c r="L132" s="64"/>
      <c r="M132" s="64"/>
      <c r="N132" s="64"/>
      <c r="O132" s="64"/>
      <c r="P132" s="64"/>
      <c r="Q132" s="64"/>
      <c r="R132" s="64"/>
      <c r="S132" s="64"/>
      <c r="T132" s="64"/>
    </row>
    <row r="133" spans="1:20" x14ac:dyDescent="0.25">
      <c r="A133" s="62"/>
      <c r="B133" s="14"/>
      <c r="C133" s="14"/>
      <c r="D133" s="14"/>
      <c r="E133" s="112"/>
      <c r="F133" s="112"/>
      <c r="G133" s="112"/>
      <c r="H133" s="112"/>
      <c r="I133" s="112"/>
      <c r="J133" s="112"/>
      <c r="K133" s="64"/>
      <c r="L133" s="64"/>
      <c r="M133" s="64"/>
      <c r="N133" s="64"/>
      <c r="O133" s="64"/>
      <c r="P133" s="64"/>
      <c r="Q133" s="64"/>
      <c r="R133" s="64"/>
      <c r="S133" s="64"/>
      <c r="T133" s="64"/>
    </row>
    <row r="134" spans="1:20" x14ac:dyDescent="0.25">
      <c r="A134" s="62"/>
      <c r="B134" s="14"/>
      <c r="C134" s="14"/>
      <c r="D134" s="14"/>
      <c r="E134" s="112"/>
      <c r="F134" s="112"/>
      <c r="G134" s="112"/>
      <c r="H134" s="112"/>
      <c r="I134" s="112"/>
      <c r="J134" s="112"/>
      <c r="K134" s="64"/>
      <c r="L134" s="64"/>
      <c r="M134" s="64"/>
      <c r="N134" s="64"/>
      <c r="O134" s="64"/>
      <c r="P134" s="64"/>
      <c r="Q134" s="64"/>
      <c r="R134" s="64"/>
      <c r="S134" s="64"/>
      <c r="T134" s="64"/>
    </row>
    <row r="135" spans="1:20" x14ac:dyDescent="0.25">
      <c r="A135" s="62"/>
      <c r="B135" s="14"/>
      <c r="C135" s="14"/>
      <c r="D135" s="14"/>
      <c r="E135" s="112"/>
      <c r="F135" s="112"/>
      <c r="G135" s="112"/>
      <c r="H135" s="112"/>
      <c r="I135" s="112"/>
      <c r="J135" s="112"/>
      <c r="K135" s="64"/>
      <c r="L135" s="64"/>
      <c r="M135" s="64"/>
      <c r="N135" s="64"/>
      <c r="O135" s="64"/>
      <c r="P135" s="64"/>
      <c r="Q135" s="64"/>
      <c r="R135" s="64"/>
      <c r="S135" s="64"/>
      <c r="T135" s="64"/>
    </row>
    <row r="136" spans="1:20" x14ac:dyDescent="0.25">
      <c r="A136" s="62"/>
      <c r="B136" s="14"/>
      <c r="C136" s="14"/>
      <c r="D136" s="14"/>
      <c r="E136" s="112"/>
      <c r="F136" s="112"/>
      <c r="G136" s="112"/>
      <c r="H136" s="112"/>
      <c r="I136" s="112"/>
      <c r="J136" s="112"/>
      <c r="K136" s="64"/>
      <c r="L136" s="64"/>
      <c r="M136" s="64"/>
      <c r="N136" s="64"/>
      <c r="O136" s="64"/>
      <c r="P136" s="64"/>
      <c r="Q136" s="64"/>
      <c r="R136" s="64"/>
      <c r="S136" s="64"/>
      <c r="T136" s="64"/>
    </row>
    <row r="137" spans="1:20" x14ac:dyDescent="0.25">
      <c r="A137" s="62"/>
      <c r="B137" s="14"/>
      <c r="C137" s="14"/>
      <c r="D137" s="14"/>
      <c r="E137" s="112"/>
      <c r="F137" s="112"/>
      <c r="G137" s="112"/>
      <c r="H137" s="112"/>
      <c r="I137" s="112"/>
      <c r="J137" s="112"/>
      <c r="K137" s="64"/>
      <c r="L137" s="64"/>
      <c r="M137" s="64"/>
      <c r="N137" s="64"/>
      <c r="O137" s="64"/>
      <c r="P137" s="64"/>
      <c r="Q137" s="64"/>
      <c r="R137" s="64"/>
      <c r="S137" s="64"/>
      <c r="T137" s="64"/>
    </row>
    <row r="138" spans="1:20" x14ac:dyDescent="0.25">
      <c r="A138" s="62"/>
      <c r="B138" s="14"/>
      <c r="C138" s="14"/>
      <c r="D138" s="14"/>
      <c r="E138" s="112"/>
      <c r="F138" s="112"/>
      <c r="G138" s="112"/>
      <c r="H138" s="112"/>
      <c r="I138" s="112"/>
      <c r="J138" s="112"/>
      <c r="K138" s="64"/>
      <c r="L138" s="64"/>
      <c r="M138" s="64"/>
      <c r="N138" s="64"/>
      <c r="O138" s="64"/>
      <c r="P138" s="64"/>
      <c r="Q138" s="64"/>
      <c r="R138" s="64"/>
      <c r="S138" s="64"/>
      <c r="T138" s="64"/>
    </row>
    <row r="139" spans="1:20" x14ac:dyDescent="0.25">
      <c r="A139" s="62"/>
    </row>
    <row r="140" spans="1:20" x14ac:dyDescent="0.25">
      <c r="A140" s="62"/>
    </row>
    <row r="141" spans="1:20" x14ac:dyDescent="0.25">
      <c r="A141" s="62"/>
    </row>
    <row r="142" spans="1:20" x14ac:dyDescent="0.25">
      <c r="A142" s="62"/>
    </row>
    <row r="143" spans="1:20" x14ac:dyDescent="0.25">
      <c r="A143" s="62"/>
    </row>
    <row r="144" spans="1:20" x14ac:dyDescent="0.25">
      <c r="A144" s="62"/>
    </row>
    <row r="145" spans="1:1" x14ac:dyDescent="0.25">
      <c r="A145" s="62"/>
    </row>
    <row r="146" spans="1:1" x14ac:dyDescent="0.25">
      <c r="A146" s="62"/>
    </row>
    <row r="147" spans="1:1" x14ac:dyDescent="0.25">
      <c r="A147" s="62"/>
    </row>
    <row r="148" spans="1:1" x14ac:dyDescent="0.25">
      <c r="A148" s="62"/>
    </row>
    <row r="149" spans="1:1" x14ac:dyDescent="0.25">
      <c r="A149" s="62"/>
    </row>
    <row r="150" spans="1:1" x14ac:dyDescent="0.25">
      <c r="A150" s="62"/>
    </row>
    <row r="151" spans="1:1" x14ac:dyDescent="0.25">
      <c r="A151" s="62"/>
    </row>
    <row r="152" spans="1:1" x14ac:dyDescent="0.25">
      <c r="A152" s="62"/>
    </row>
    <row r="153" spans="1:1" x14ac:dyDescent="0.25">
      <c r="A153" s="62"/>
    </row>
    <row r="154" spans="1:1" x14ac:dyDescent="0.25">
      <c r="A154" s="62"/>
    </row>
    <row r="155" spans="1:1" x14ac:dyDescent="0.25">
      <c r="A155" s="62"/>
    </row>
    <row r="156" spans="1:1" x14ac:dyDescent="0.25">
      <c r="A156" s="62"/>
    </row>
    <row r="157" spans="1:1" x14ac:dyDescent="0.25">
      <c r="A157" s="62"/>
    </row>
    <row r="158" spans="1:1" x14ac:dyDescent="0.25">
      <c r="A158" s="62"/>
    </row>
    <row r="159" spans="1:1" x14ac:dyDescent="0.25">
      <c r="A159" s="62"/>
    </row>
    <row r="160" spans="1:1" x14ac:dyDescent="0.25">
      <c r="A160" s="62"/>
    </row>
    <row r="161" spans="1:1" x14ac:dyDescent="0.25">
      <c r="A161" s="62"/>
    </row>
    <row r="162" spans="1:1" x14ac:dyDescent="0.25">
      <c r="A162" s="62"/>
    </row>
    <row r="163" spans="1:1" x14ac:dyDescent="0.25">
      <c r="A163" s="62"/>
    </row>
    <row r="164" spans="1:1" x14ac:dyDescent="0.25">
      <c r="A164" s="62"/>
    </row>
    <row r="165" spans="1:1" x14ac:dyDescent="0.25">
      <c r="A165" s="62"/>
    </row>
    <row r="166" spans="1:1" x14ac:dyDescent="0.25">
      <c r="A166" s="62"/>
    </row>
    <row r="167" spans="1:1" x14ac:dyDescent="0.25">
      <c r="A167" s="62"/>
    </row>
    <row r="168" spans="1:1" x14ac:dyDescent="0.25">
      <c r="A168" s="62"/>
    </row>
    <row r="169" spans="1:1" x14ac:dyDescent="0.25">
      <c r="A169" s="62"/>
    </row>
    <row r="170" spans="1:1" x14ac:dyDescent="0.25">
      <c r="A170" s="62"/>
    </row>
    <row r="171" spans="1:1" x14ac:dyDescent="0.25">
      <c r="A171" s="62"/>
    </row>
    <row r="172" spans="1:1" x14ac:dyDescent="0.25">
      <c r="A172" s="62"/>
    </row>
    <row r="173" spans="1:1" x14ac:dyDescent="0.25">
      <c r="A173" s="62"/>
    </row>
    <row r="174" spans="1:1" x14ac:dyDescent="0.25">
      <c r="A174" s="62"/>
    </row>
    <row r="175" spans="1:1" x14ac:dyDescent="0.25">
      <c r="A175" s="62"/>
    </row>
    <row r="176" spans="1:1" x14ac:dyDescent="0.25">
      <c r="A176" s="62"/>
    </row>
    <row r="177" spans="1:1" x14ac:dyDescent="0.25">
      <c r="A177" s="62"/>
    </row>
    <row r="178" spans="1:1" x14ac:dyDescent="0.25">
      <c r="A178" s="62"/>
    </row>
    <row r="179" spans="1:1" x14ac:dyDescent="0.25">
      <c r="A179" s="62"/>
    </row>
    <row r="180" spans="1:1" x14ac:dyDescent="0.25">
      <c r="A180" s="62"/>
    </row>
    <row r="181" spans="1:1" x14ac:dyDescent="0.25">
      <c r="A181" s="62"/>
    </row>
    <row r="182" spans="1:1" x14ac:dyDescent="0.25">
      <c r="A182" s="62"/>
    </row>
    <row r="183" spans="1:1" x14ac:dyDescent="0.25">
      <c r="A183" s="62"/>
    </row>
    <row r="184" spans="1:1" x14ac:dyDescent="0.25">
      <c r="A184" s="62"/>
    </row>
    <row r="185" spans="1:1" x14ac:dyDescent="0.25">
      <c r="A185" s="62"/>
    </row>
    <row r="186" spans="1:1" x14ac:dyDescent="0.25">
      <c r="A186" s="62"/>
    </row>
    <row r="187" spans="1:1" x14ac:dyDescent="0.25">
      <c r="A187" s="62"/>
    </row>
    <row r="188" spans="1:1" x14ac:dyDescent="0.25">
      <c r="A188" s="62"/>
    </row>
    <row r="189" spans="1:1" x14ac:dyDescent="0.25">
      <c r="A189" s="62"/>
    </row>
    <row r="190" spans="1:1" x14ac:dyDescent="0.25">
      <c r="A190" s="62"/>
    </row>
    <row r="191" spans="1:1" x14ac:dyDescent="0.25">
      <c r="A191" s="62"/>
    </row>
    <row r="192" spans="1:1" x14ac:dyDescent="0.25">
      <c r="A192" s="62"/>
    </row>
    <row r="193" spans="1:1" x14ac:dyDescent="0.25">
      <c r="A193" s="62"/>
    </row>
    <row r="194" spans="1:1" x14ac:dyDescent="0.25">
      <c r="A194" s="62"/>
    </row>
    <row r="195" spans="1:1" x14ac:dyDescent="0.25">
      <c r="A195" s="62"/>
    </row>
    <row r="196" spans="1:1" x14ac:dyDescent="0.25">
      <c r="A196" s="62"/>
    </row>
    <row r="197" spans="1:1" x14ac:dyDescent="0.25">
      <c r="A197" s="62"/>
    </row>
    <row r="198" spans="1:1" x14ac:dyDescent="0.25">
      <c r="A198" s="62"/>
    </row>
    <row r="199" spans="1:1" x14ac:dyDescent="0.25">
      <c r="A199" s="62"/>
    </row>
    <row r="200" spans="1:1" x14ac:dyDescent="0.25">
      <c r="A200" s="62"/>
    </row>
    <row r="201" spans="1:1" x14ac:dyDescent="0.25">
      <c r="A201" s="62"/>
    </row>
    <row r="202" spans="1:1" x14ac:dyDescent="0.25">
      <c r="A202" s="62"/>
    </row>
  </sheetData>
  <mergeCells count="15">
    <mergeCell ref="T2:T4"/>
    <mergeCell ref="N3:O3"/>
    <mergeCell ref="P3:P4"/>
    <mergeCell ref="Q3:R3"/>
    <mergeCell ref="S3:S4"/>
    <mergeCell ref="B2:B4"/>
    <mergeCell ref="C2:C4"/>
    <mergeCell ref="D2:D4"/>
    <mergeCell ref="E3:F3"/>
    <mergeCell ref="G3:G4"/>
    <mergeCell ref="H3:I3"/>
    <mergeCell ref="J3:J4"/>
    <mergeCell ref="K3:L3"/>
    <mergeCell ref="M3:M4"/>
    <mergeCell ref="E2:S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1:T202"/>
  <sheetViews>
    <sheetView workbookViewId="0"/>
  </sheetViews>
  <sheetFormatPr defaultRowHeight="15" x14ac:dyDescent="0.25"/>
  <cols>
    <col min="1" max="1" width="25.42578125" customWidth="1"/>
    <col min="2" max="2" width="4.42578125" customWidth="1"/>
    <col min="4" max="4" width="25.5703125" customWidth="1"/>
    <col min="5" max="7" width="10.140625" style="114" customWidth="1"/>
    <col min="8" max="8" width="9.5703125" style="114" customWidth="1"/>
    <col min="9" max="9" width="9.7109375" style="114" customWidth="1"/>
    <col min="10" max="10" width="9.28515625" style="114" customWidth="1"/>
    <col min="11" max="11" width="9.85546875" style="67" customWidth="1"/>
    <col min="12" max="12" width="10.42578125" style="67" customWidth="1"/>
    <col min="13" max="13" width="9.140625" style="67"/>
    <col min="14" max="14" width="11.140625" style="67" customWidth="1"/>
    <col min="15" max="15" width="10.85546875" style="67" customWidth="1"/>
    <col min="16" max="16" width="9.140625" style="67"/>
    <col min="17" max="17" width="11" style="67" customWidth="1"/>
    <col min="18" max="18" width="10.42578125" style="67" customWidth="1"/>
    <col min="19" max="19" width="9.140625" style="67"/>
    <col min="20" max="20" width="12.7109375" style="67" customWidth="1"/>
  </cols>
  <sheetData>
    <row r="1" spans="1:20" s="62" customFormat="1" ht="28.5" customHeight="1" x14ac:dyDescent="0.3">
      <c r="B1" s="63" t="s">
        <v>150</v>
      </c>
      <c r="E1" s="111"/>
      <c r="F1" s="111"/>
      <c r="G1" s="111"/>
      <c r="H1" s="111"/>
      <c r="I1" s="111"/>
      <c r="J1" s="111"/>
      <c r="K1" s="65"/>
      <c r="L1" s="65"/>
      <c r="M1" s="65"/>
      <c r="N1" s="65"/>
      <c r="O1" s="65"/>
      <c r="P1" s="65"/>
      <c r="Q1" s="65"/>
      <c r="R1" s="65"/>
      <c r="S1" s="65"/>
      <c r="T1" s="65"/>
    </row>
    <row r="2" spans="1:20" ht="14.25" customHeight="1" x14ac:dyDescent="0.25">
      <c r="A2" s="62"/>
      <c r="B2" s="151" t="s">
        <v>26</v>
      </c>
      <c r="C2" s="151" t="s">
        <v>140</v>
      </c>
      <c r="D2" s="151" t="s">
        <v>29</v>
      </c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4"/>
      <c r="T2" s="151" t="s">
        <v>145</v>
      </c>
    </row>
    <row r="3" spans="1:20" x14ac:dyDescent="0.25">
      <c r="A3" s="62"/>
      <c r="B3" s="151"/>
      <c r="C3" s="151"/>
      <c r="D3" s="151"/>
      <c r="E3" s="155" t="s">
        <v>230</v>
      </c>
      <c r="F3" s="154"/>
      <c r="G3" s="156" t="s">
        <v>141</v>
      </c>
      <c r="H3" s="155" t="s">
        <v>231</v>
      </c>
      <c r="I3" s="154"/>
      <c r="J3" s="156" t="s">
        <v>141</v>
      </c>
      <c r="K3" s="151" t="s">
        <v>232</v>
      </c>
      <c r="L3" s="151"/>
      <c r="M3" s="152" t="s">
        <v>141</v>
      </c>
      <c r="N3" s="151" t="s">
        <v>233</v>
      </c>
      <c r="O3" s="151"/>
      <c r="P3" s="152" t="s">
        <v>141</v>
      </c>
      <c r="Q3" s="151" t="s">
        <v>144</v>
      </c>
      <c r="R3" s="151"/>
      <c r="S3" s="152" t="s">
        <v>141</v>
      </c>
      <c r="T3" s="151"/>
    </row>
    <row r="4" spans="1:20" ht="22.5" x14ac:dyDescent="0.25">
      <c r="A4" s="62"/>
      <c r="B4" s="151"/>
      <c r="C4" s="151"/>
      <c r="D4" s="151"/>
      <c r="E4" s="83" t="s">
        <v>142</v>
      </c>
      <c r="F4" s="83" t="s">
        <v>143</v>
      </c>
      <c r="G4" s="157"/>
      <c r="H4" s="83" t="s">
        <v>142</v>
      </c>
      <c r="I4" s="83" t="s">
        <v>143</v>
      </c>
      <c r="J4" s="157"/>
      <c r="K4" s="83" t="s">
        <v>142</v>
      </c>
      <c r="L4" s="83" t="s">
        <v>143</v>
      </c>
      <c r="M4" s="152"/>
      <c r="N4" s="83" t="s">
        <v>142</v>
      </c>
      <c r="O4" s="83" t="s">
        <v>143</v>
      </c>
      <c r="P4" s="152"/>
      <c r="Q4" s="83" t="s">
        <v>142</v>
      </c>
      <c r="R4" s="83" t="s">
        <v>143</v>
      </c>
      <c r="S4" s="152"/>
      <c r="T4" s="151"/>
    </row>
    <row r="5" spans="1:20" x14ac:dyDescent="0.25">
      <c r="A5" s="62"/>
      <c r="B5" s="84">
        <v>1</v>
      </c>
      <c r="C5" s="84">
        <v>2</v>
      </c>
      <c r="D5" s="84">
        <v>3</v>
      </c>
      <c r="E5" s="84"/>
      <c r="F5" s="84"/>
      <c r="G5" s="84"/>
      <c r="H5" s="84"/>
      <c r="I5" s="84"/>
      <c r="J5" s="110"/>
      <c r="K5" s="85"/>
      <c r="L5" s="85"/>
      <c r="M5" s="85"/>
      <c r="N5" s="85"/>
      <c r="O5" s="85"/>
      <c r="P5" s="85"/>
      <c r="Q5" s="85"/>
      <c r="R5" s="85"/>
      <c r="S5" s="85"/>
      <c r="T5" s="85">
        <v>13</v>
      </c>
    </row>
    <row r="6" spans="1:20" x14ac:dyDescent="0.25">
      <c r="A6" s="62"/>
      <c r="B6" s="14">
        <v>1</v>
      </c>
      <c r="C6" s="64">
        <f>'DAFTAR SISWA'!B6</f>
        <v>1255</v>
      </c>
      <c r="D6" s="14" t="str">
        <f>'DAFTAR SISWA'!D6</f>
        <v>Adya Woro Anggraeni</v>
      </c>
      <c r="E6" s="112">
        <v>2</v>
      </c>
      <c r="F6" s="112">
        <v>3</v>
      </c>
      <c r="G6" s="113">
        <f>AVERAGE(E6:F6)</f>
        <v>2.5</v>
      </c>
      <c r="H6" s="112">
        <v>4</v>
      </c>
      <c r="I6" s="112">
        <v>5</v>
      </c>
      <c r="J6" s="113">
        <f>AVERAGE(H6:I6)</f>
        <v>4.5</v>
      </c>
      <c r="K6" s="64">
        <v>70</v>
      </c>
      <c r="L6" s="64">
        <v>60</v>
      </c>
      <c r="M6" s="103">
        <f>AVERAGE(K6:L6)</f>
        <v>65</v>
      </c>
      <c r="N6" s="64">
        <v>75</v>
      </c>
      <c r="O6" s="64">
        <v>80</v>
      </c>
      <c r="P6" s="103">
        <f>AVERAGE(N6:O6)</f>
        <v>77.5</v>
      </c>
      <c r="Q6" s="64">
        <v>90</v>
      </c>
      <c r="R6" s="64">
        <v>90</v>
      </c>
      <c r="S6" s="103">
        <f>AVERAGE(Q6:R6)</f>
        <v>90</v>
      </c>
      <c r="T6" s="103">
        <f>AVERAGE(G6+J6+M6+P6+S6)/5</f>
        <v>47.9</v>
      </c>
    </row>
    <row r="7" spans="1:20" x14ac:dyDescent="0.25">
      <c r="A7" s="62"/>
      <c r="B7" s="14">
        <v>2</v>
      </c>
      <c r="C7" s="64">
        <f>'DAFTAR SISWA'!B7</f>
        <v>1349</v>
      </c>
      <c r="D7" s="14" t="str">
        <f>'DAFTAR SISWA'!D7</f>
        <v>Amanda Nikeisya Sudibyo</v>
      </c>
      <c r="E7" s="112">
        <v>3</v>
      </c>
      <c r="F7" s="112"/>
      <c r="G7" s="113">
        <f t="shared" ref="G7:G30" si="0">AVERAGE(E7:F7)</f>
        <v>3</v>
      </c>
      <c r="H7" s="112">
        <v>2</v>
      </c>
      <c r="I7" s="112"/>
      <c r="J7" s="113">
        <f t="shared" ref="J7:J30" si="1">AVERAGE(H7:I7)</f>
        <v>2</v>
      </c>
      <c r="K7" s="64">
        <v>45</v>
      </c>
      <c r="L7" s="64">
        <v>6</v>
      </c>
      <c r="M7" s="103">
        <f t="shared" ref="M7:M30" si="2">AVERAGE(K7:L7)</f>
        <v>25.5</v>
      </c>
      <c r="N7" s="64">
        <v>2</v>
      </c>
      <c r="O7" s="64">
        <v>4</v>
      </c>
      <c r="P7" s="103">
        <f t="shared" ref="P7:P30" si="3">AVERAGE(N7:O7)</f>
        <v>3</v>
      </c>
      <c r="Q7" s="64">
        <v>2</v>
      </c>
      <c r="R7" s="64"/>
      <c r="S7" s="103">
        <f t="shared" ref="S7:S30" si="4">AVERAGE(Q7:R7)</f>
        <v>2</v>
      </c>
      <c r="T7" s="103">
        <f t="shared" ref="T7:T30" si="5">AVERAGE(G7+J7+M7+P7+S7)/5</f>
        <v>7.1</v>
      </c>
    </row>
    <row r="8" spans="1:20" x14ac:dyDescent="0.25">
      <c r="A8" s="62"/>
      <c r="B8" s="14">
        <v>3</v>
      </c>
      <c r="C8" s="64">
        <f>'DAFTAR SISWA'!B8</f>
        <v>1257</v>
      </c>
      <c r="D8" s="14" t="str">
        <f>'DAFTAR SISWA'!D8</f>
        <v>Bimo Anggamahenda</v>
      </c>
      <c r="E8" s="112">
        <v>4</v>
      </c>
      <c r="F8" s="112"/>
      <c r="G8" s="113">
        <f t="shared" si="0"/>
        <v>4</v>
      </c>
      <c r="H8" s="112">
        <v>0</v>
      </c>
      <c r="I8" s="112"/>
      <c r="J8" s="113">
        <f t="shared" si="1"/>
        <v>0</v>
      </c>
      <c r="K8" s="64">
        <v>1</v>
      </c>
      <c r="L8" s="64">
        <v>3</v>
      </c>
      <c r="M8" s="103">
        <f t="shared" si="2"/>
        <v>2</v>
      </c>
      <c r="N8" s="64">
        <v>3</v>
      </c>
      <c r="O8" s="64"/>
      <c r="P8" s="103">
        <f t="shared" si="3"/>
        <v>3</v>
      </c>
      <c r="Q8" s="64">
        <v>1</v>
      </c>
      <c r="R8" s="64"/>
      <c r="S8" s="103">
        <f t="shared" si="4"/>
        <v>1</v>
      </c>
      <c r="T8" s="103">
        <f t="shared" si="5"/>
        <v>2</v>
      </c>
    </row>
    <row r="9" spans="1:20" x14ac:dyDescent="0.25">
      <c r="A9" s="62"/>
      <c r="B9" s="14">
        <v>4</v>
      </c>
      <c r="C9" s="64">
        <f>'DAFTAR SISWA'!B9</f>
        <v>1258</v>
      </c>
      <c r="D9" s="14" t="str">
        <f>'DAFTAR SISWA'!D9</f>
        <v>Bungah Rizki Rokhimah</v>
      </c>
      <c r="E9" s="112">
        <v>5</v>
      </c>
      <c r="F9" s="112"/>
      <c r="G9" s="113">
        <f t="shared" si="0"/>
        <v>5</v>
      </c>
      <c r="H9" s="112">
        <v>-2</v>
      </c>
      <c r="I9" s="112"/>
      <c r="J9" s="113">
        <f t="shared" si="1"/>
        <v>-2</v>
      </c>
      <c r="K9" s="64">
        <v>15</v>
      </c>
      <c r="L9" s="64"/>
      <c r="M9" s="103">
        <f t="shared" si="2"/>
        <v>15</v>
      </c>
      <c r="N9" s="64">
        <v>4</v>
      </c>
      <c r="O9" s="64"/>
      <c r="P9" s="103">
        <f t="shared" si="3"/>
        <v>4</v>
      </c>
      <c r="Q9" s="64">
        <v>0</v>
      </c>
      <c r="R9" s="64">
        <v>67</v>
      </c>
      <c r="S9" s="103">
        <f t="shared" si="4"/>
        <v>33.5</v>
      </c>
      <c r="T9" s="103">
        <f t="shared" si="5"/>
        <v>11.1</v>
      </c>
    </row>
    <row r="10" spans="1:20" x14ac:dyDescent="0.25">
      <c r="A10" s="62"/>
      <c r="B10" s="14">
        <v>5</v>
      </c>
      <c r="C10" s="64">
        <f>'DAFTAR SISWA'!B10</f>
        <v>1259</v>
      </c>
      <c r="D10" s="14" t="str">
        <f>'DAFTAR SISWA'!D10</f>
        <v>Enggar Megawantoro</v>
      </c>
      <c r="E10" s="112">
        <v>70</v>
      </c>
      <c r="F10" s="112"/>
      <c r="G10" s="113">
        <f t="shared" si="0"/>
        <v>70</v>
      </c>
      <c r="H10" s="112">
        <v>-4</v>
      </c>
      <c r="I10" s="112"/>
      <c r="J10" s="113">
        <f t="shared" si="1"/>
        <v>-4</v>
      </c>
      <c r="K10" s="64">
        <v>14.5</v>
      </c>
      <c r="L10" s="64"/>
      <c r="M10" s="103">
        <f t="shared" si="2"/>
        <v>14.5</v>
      </c>
      <c r="N10" s="64">
        <v>5</v>
      </c>
      <c r="O10" s="64"/>
      <c r="P10" s="103">
        <f t="shared" si="3"/>
        <v>5</v>
      </c>
      <c r="Q10" s="64">
        <v>-1</v>
      </c>
      <c r="R10" s="64"/>
      <c r="S10" s="103">
        <f t="shared" si="4"/>
        <v>-1</v>
      </c>
      <c r="T10" s="103">
        <f t="shared" si="5"/>
        <v>16.899999999999999</v>
      </c>
    </row>
    <row r="11" spans="1:20" x14ac:dyDescent="0.25">
      <c r="A11" s="62"/>
      <c r="B11" s="14">
        <v>6</v>
      </c>
      <c r="C11" s="64">
        <f>'DAFTAR SISWA'!B11</f>
        <v>1260</v>
      </c>
      <c r="D11" s="14" t="str">
        <f>'DAFTAR SISWA'!D11</f>
        <v xml:space="preserve">Firman Ainur Rahmad </v>
      </c>
      <c r="E11" s="112">
        <v>7</v>
      </c>
      <c r="F11" s="112"/>
      <c r="G11" s="113">
        <f t="shared" si="0"/>
        <v>7</v>
      </c>
      <c r="H11" s="112">
        <v>-6</v>
      </c>
      <c r="I11" s="112"/>
      <c r="J11" s="113">
        <f t="shared" si="1"/>
        <v>-6</v>
      </c>
      <c r="K11" s="64">
        <v>14</v>
      </c>
      <c r="L11" s="64"/>
      <c r="M11" s="103">
        <f t="shared" si="2"/>
        <v>14</v>
      </c>
      <c r="N11" s="64">
        <v>6</v>
      </c>
      <c r="O11" s="64"/>
      <c r="P11" s="103">
        <f t="shared" si="3"/>
        <v>6</v>
      </c>
      <c r="Q11" s="64">
        <v>-2</v>
      </c>
      <c r="R11" s="64"/>
      <c r="S11" s="103">
        <f t="shared" si="4"/>
        <v>-2</v>
      </c>
      <c r="T11" s="103">
        <f t="shared" si="5"/>
        <v>3.8</v>
      </c>
    </row>
    <row r="12" spans="1:20" x14ac:dyDescent="0.25">
      <c r="A12" s="62"/>
      <c r="B12" s="14">
        <v>7</v>
      </c>
      <c r="C12" s="64">
        <f>'DAFTAR SISWA'!B12</f>
        <v>1263</v>
      </c>
      <c r="D12" s="14" t="str">
        <f>'DAFTAR SISWA'!D12</f>
        <v>Indra Setyawan</v>
      </c>
      <c r="E12" s="112">
        <v>8</v>
      </c>
      <c r="F12" s="112"/>
      <c r="G12" s="113">
        <f t="shared" si="0"/>
        <v>8</v>
      </c>
      <c r="H12" s="112">
        <v>-8</v>
      </c>
      <c r="I12" s="112"/>
      <c r="J12" s="113">
        <f t="shared" si="1"/>
        <v>-8</v>
      </c>
      <c r="K12" s="64">
        <v>13.5</v>
      </c>
      <c r="L12" s="64"/>
      <c r="M12" s="103">
        <f t="shared" si="2"/>
        <v>13.5</v>
      </c>
      <c r="N12" s="64">
        <v>7</v>
      </c>
      <c r="O12" s="64"/>
      <c r="P12" s="103">
        <f t="shared" si="3"/>
        <v>7</v>
      </c>
      <c r="Q12" s="64">
        <v>-3</v>
      </c>
      <c r="R12" s="64"/>
      <c r="S12" s="103">
        <f t="shared" si="4"/>
        <v>-3</v>
      </c>
      <c r="T12" s="103">
        <f t="shared" si="5"/>
        <v>3.5</v>
      </c>
    </row>
    <row r="13" spans="1:20" x14ac:dyDescent="0.25">
      <c r="A13" s="62"/>
      <c r="B13" s="14">
        <v>8</v>
      </c>
      <c r="C13" s="64">
        <f>'DAFTAR SISWA'!B13</f>
        <v>1311</v>
      </c>
      <c r="D13" s="14" t="str">
        <f>'DAFTAR SISWA'!D13</f>
        <v>Ismi Nur Fadilah</v>
      </c>
      <c r="E13" s="112">
        <v>9</v>
      </c>
      <c r="F13" s="112"/>
      <c r="G13" s="113">
        <f t="shared" si="0"/>
        <v>9</v>
      </c>
      <c r="H13" s="112">
        <v>-10</v>
      </c>
      <c r="I13" s="112"/>
      <c r="J13" s="113">
        <f t="shared" si="1"/>
        <v>-10</v>
      </c>
      <c r="K13" s="64">
        <v>13</v>
      </c>
      <c r="L13" s="64"/>
      <c r="M13" s="103">
        <f t="shared" si="2"/>
        <v>13</v>
      </c>
      <c r="N13" s="64">
        <v>8</v>
      </c>
      <c r="O13" s="64"/>
      <c r="P13" s="103">
        <f t="shared" si="3"/>
        <v>8</v>
      </c>
      <c r="Q13" s="64">
        <v>-4</v>
      </c>
      <c r="R13" s="64"/>
      <c r="S13" s="103">
        <f t="shared" si="4"/>
        <v>-4</v>
      </c>
      <c r="T13" s="103">
        <f t="shared" si="5"/>
        <v>3.2</v>
      </c>
    </row>
    <row r="14" spans="1:20" x14ac:dyDescent="0.25">
      <c r="A14" s="62"/>
      <c r="B14" s="14">
        <v>9</v>
      </c>
      <c r="C14" s="64">
        <f>'DAFTAR SISWA'!B14</f>
        <v>1264</v>
      </c>
      <c r="D14" s="14" t="str">
        <f>'DAFTAR SISWA'!D14</f>
        <v>Jordan Ahmad Kautsar</v>
      </c>
      <c r="E14" s="112">
        <v>10</v>
      </c>
      <c r="F14" s="112"/>
      <c r="G14" s="113">
        <f t="shared" si="0"/>
        <v>10</v>
      </c>
      <c r="H14" s="112">
        <v>-12</v>
      </c>
      <c r="I14" s="112"/>
      <c r="J14" s="113">
        <f t="shared" si="1"/>
        <v>-12</v>
      </c>
      <c r="K14" s="64">
        <v>12.5</v>
      </c>
      <c r="L14" s="64"/>
      <c r="M14" s="103">
        <f t="shared" si="2"/>
        <v>12.5</v>
      </c>
      <c r="N14" s="64">
        <v>9</v>
      </c>
      <c r="O14" s="64"/>
      <c r="P14" s="103">
        <f t="shared" si="3"/>
        <v>9</v>
      </c>
      <c r="Q14" s="64">
        <v>-5</v>
      </c>
      <c r="R14" s="64"/>
      <c r="S14" s="103">
        <f t="shared" si="4"/>
        <v>-5</v>
      </c>
      <c r="T14" s="103">
        <f t="shared" si="5"/>
        <v>2.9</v>
      </c>
    </row>
    <row r="15" spans="1:20" x14ac:dyDescent="0.25">
      <c r="A15" s="62"/>
      <c r="B15" s="14">
        <v>10</v>
      </c>
      <c r="C15" s="64">
        <f>'DAFTAR SISWA'!B15</f>
        <v>1351</v>
      </c>
      <c r="D15" s="14" t="str">
        <f>'DAFTAR SISWA'!D15</f>
        <v xml:space="preserve">Kahfila Zahra Aulia </v>
      </c>
      <c r="E15" s="112">
        <v>11</v>
      </c>
      <c r="F15" s="112"/>
      <c r="G15" s="113">
        <f t="shared" si="0"/>
        <v>11</v>
      </c>
      <c r="H15" s="112">
        <v>-14</v>
      </c>
      <c r="I15" s="112"/>
      <c r="J15" s="113">
        <f t="shared" si="1"/>
        <v>-14</v>
      </c>
      <c r="K15" s="64">
        <v>12</v>
      </c>
      <c r="L15" s="64"/>
      <c r="M15" s="103">
        <f t="shared" si="2"/>
        <v>12</v>
      </c>
      <c r="N15" s="64">
        <v>10</v>
      </c>
      <c r="O15" s="64"/>
      <c r="P15" s="103">
        <f t="shared" si="3"/>
        <v>10</v>
      </c>
      <c r="Q15" s="64">
        <v>-6</v>
      </c>
      <c r="R15" s="64"/>
      <c r="S15" s="103">
        <f t="shared" si="4"/>
        <v>-6</v>
      </c>
      <c r="T15" s="103">
        <f t="shared" si="5"/>
        <v>2.6</v>
      </c>
    </row>
    <row r="16" spans="1:20" x14ac:dyDescent="0.25">
      <c r="A16" s="62"/>
      <c r="B16" s="14">
        <v>11</v>
      </c>
      <c r="C16" s="64">
        <f>'DAFTAR SISWA'!B16</f>
        <v>1265</v>
      </c>
      <c r="D16" s="14" t="str">
        <f>'DAFTAR SISWA'!D16</f>
        <v>Marvin Aditya Pratama</v>
      </c>
      <c r="E16" s="112">
        <v>12</v>
      </c>
      <c r="F16" s="112"/>
      <c r="G16" s="113">
        <f t="shared" si="0"/>
        <v>12</v>
      </c>
      <c r="H16" s="112">
        <v>-16</v>
      </c>
      <c r="I16" s="112"/>
      <c r="J16" s="113">
        <f t="shared" si="1"/>
        <v>-16</v>
      </c>
      <c r="K16" s="64">
        <v>11.5</v>
      </c>
      <c r="L16" s="64"/>
      <c r="M16" s="103">
        <f t="shared" si="2"/>
        <v>11.5</v>
      </c>
      <c r="N16" s="64">
        <v>11</v>
      </c>
      <c r="O16" s="64"/>
      <c r="P16" s="103">
        <f t="shared" si="3"/>
        <v>11</v>
      </c>
      <c r="Q16" s="64">
        <v>-7</v>
      </c>
      <c r="R16" s="64"/>
      <c r="S16" s="103">
        <f t="shared" si="4"/>
        <v>-7</v>
      </c>
      <c r="T16" s="103">
        <f t="shared" si="5"/>
        <v>2.2999999999999998</v>
      </c>
    </row>
    <row r="17" spans="1:20" x14ac:dyDescent="0.25">
      <c r="A17" s="62"/>
      <c r="B17" s="14">
        <v>12</v>
      </c>
      <c r="C17" s="64">
        <f>'DAFTAR SISWA'!B17</f>
        <v>1266</v>
      </c>
      <c r="D17" s="14" t="str">
        <f>'DAFTAR SISWA'!D17</f>
        <v>Muhammad Jibril Al Hafidz</v>
      </c>
      <c r="E17" s="112">
        <v>13</v>
      </c>
      <c r="F17" s="112"/>
      <c r="G17" s="113">
        <f t="shared" si="0"/>
        <v>13</v>
      </c>
      <c r="H17" s="112">
        <v>-18</v>
      </c>
      <c r="I17" s="112"/>
      <c r="J17" s="113">
        <f t="shared" si="1"/>
        <v>-18</v>
      </c>
      <c r="K17" s="64">
        <v>11</v>
      </c>
      <c r="L17" s="64"/>
      <c r="M17" s="103">
        <f t="shared" si="2"/>
        <v>11</v>
      </c>
      <c r="N17" s="64">
        <v>12</v>
      </c>
      <c r="O17" s="64"/>
      <c r="P17" s="103">
        <f t="shared" si="3"/>
        <v>12</v>
      </c>
      <c r="Q17" s="64">
        <v>-8</v>
      </c>
      <c r="R17" s="64"/>
      <c r="S17" s="103">
        <f t="shared" si="4"/>
        <v>-8</v>
      </c>
      <c r="T17" s="103">
        <f t="shared" si="5"/>
        <v>2</v>
      </c>
    </row>
    <row r="18" spans="1:20" x14ac:dyDescent="0.25">
      <c r="A18" s="62"/>
      <c r="B18" s="14">
        <v>13</v>
      </c>
      <c r="C18" s="64">
        <f>'DAFTAR SISWA'!B18</f>
        <v>1267</v>
      </c>
      <c r="D18" s="14" t="str">
        <f>'DAFTAR SISWA'!D18</f>
        <v>Muhammad Khoirun Hanafi</v>
      </c>
      <c r="E18" s="112">
        <v>14</v>
      </c>
      <c r="F18" s="112"/>
      <c r="G18" s="113">
        <f t="shared" si="0"/>
        <v>14</v>
      </c>
      <c r="H18" s="112">
        <v>-20</v>
      </c>
      <c r="I18" s="112"/>
      <c r="J18" s="113">
        <f t="shared" si="1"/>
        <v>-20</v>
      </c>
      <c r="K18" s="64">
        <v>10.5</v>
      </c>
      <c r="L18" s="64"/>
      <c r="M18" s="103">
        <f t="shared" si="2"/>
        <v>10.5</v>
      </c>
      <c r="N18" s="64">
        <v>13</v>
      </c>
      <c r="O18" s="64"/>
      <c r="P18" s="103">
        <f t="shared" si="3"/>
        <v>13</v>
      </c>
      <c r="Q18" s="64">
        <v>-9</v>
      </c>
      <c r="R18" s="64"/>
      <c r="S18" s="103">
        <f t="shared" si="4"/>
        <v>-9</v>
      </c>
      <c r="T18" s="103">
        <f t="shared" si="5"/>
        <v>1.7</v>
      </c>
    </row>
    <row r="19" spans="1:20" x14ac:dyDescent="0.25">
      <c r="A19" s="62"/>
      <c r="B19" s="14">
        <v>14</v>
      </c>
      <c r="C19" s="64">
        <f>'DAFTAR SISWA'!B19</f>
        <v>1269</v>
      </c>
      <c r="D19" s="14" t="str">
        <f>'DAFTAR SISWA'!D19</f>
        <v>Nila Nafira</v>
      </c>
      <c r="E19" s="112">
        <v>15</v>
      </c>
      <c r="F19" s="112"/>
      <c r="G19" s="113">
        <f t="shared" si="0"/>
        <v>15</v>
      </c>
      <c r="H19" s="112">
        <v>-22</v>
      </c>
      <c r="I19" s="112"/>
      <c r="J19" s="113">
        <f t="shared" si="1"/>
        <v>-22</v>
      </c>
      <c r="K19" s="64">
        <v>10</v>
      </c>
      <c r="L19" s="64"/>
      <c r="M19" s="103">
        <f t="shared" si="2"/>
        <v>10</v>
      </c>
      <c r="N19" s="64">
        <v>14</v>
      </c>
      <c r="O19" s="64"/>
      <c r="P19" s="103">
        <f t="shared" si="3"/>
        <v>14</v>
      </c>
      <c r="Q19" s="64">
        <v>-10</v>
      </c>
      <c r="R19" s="64"/>
      <c r="S19" s="103">
        <f t="shared" si="4"/>
        <v>-10</v>
      </c>
      <c r="T19" s="103">
        <f t="shared" si="5"/>
        <v>1.4</v>
      </c>
    </row>
    <row r="20" spans="1:20" x14ac:dyDescent="0.25">
      <c r="A20" s="62"/>
      <c r="B20" s="14">
        <v>15</v>
      </c>
      <c r="C20" s="64">
        <f>'DAFTAR SISWA'!B20</f>
        <v>1389</v>
      </c>
      <c r="D20" s="14" t="str">
        <f>'DAFTAR SISWA'!D20</f>
        <v xml:space="preserve">Oktavia Vivi Novita </v>
      </c>
      <c r="E20" s="112">
        <v>16</v>
      </c>
      <c r="F20" s="112"/>
      <c r="G20" s="113">
        <f t="shared" si="0"/>
        <v>16</v>
      </c>
      <c r="H20" s="112">
        <v>-24</v>
      </c>
      <c r="I20" s="112"/>
      <c r="J20" s="113">
        <f t="shared" si="1"/>
        <v>-24</v>
      </c>
      <c r="K20" s="64">
        <v>9.5000000000000107</v>
      </c>
      <c r="L20" s="64"/>
      <c r="M20" s="103">
        <f t="shared" si="2"/>
        <v>9.5000000000000107</v>
      </c>
      <c r="N20" s="64">
        <v>15</v>
      </c>
      <c r="O20" s="64"/>
      <c r="P20" s="103">
        <f t="shared" si="3"/>
        <v>15</v>
      </c>
      <c r="Q20" s="64">
        <v>-11</v>
      </c>
      <c r="R20" s="64"/>
      <c r="S20" s="103">
        <f t="shared" si="4"/>
        <v>-11</v>
      </c>
      <c r="T20" s="103">
        <f t="shared" si="5"/>
        <v>1.1000000000000021</v>
      </c>
    </row>
    <row r="21" spans="1:20" x14ac:dyDescent="0.25">
      <c r="A21" s="62"/>
      <c r="B21" s="14">
        <v>16</v>
      </c>
      <c r="C21" s="64">
        <f>'DAFTAR SISWA'!B21</f>
        <v>1270</v>
      </c>
      <c r="D21" s="14" t="str">
        <f>'DAFTAR SISWA'!D21</f>
        <v>Patricia Chiquitita</v>
      </c>
      <c r="E21" s="112">
        <v>17</v>
      </c>
      <c r="F21" s="112"/>
      <c r="G21" s="113">
        <f t="shared" si="0"/>
        <v>17</v>
      </c>
      <c r="H21" s="112">
        <v>-26</v>
      </c>
      <c r="I21" s="112"/>
      <c r="J21" s="113">
        <f t="shared" si="1"/>
        <v>-26</v>
      </c>
      <c r="K21" s="64">
        <v>9.0000000000000195</v>
      </c>
      <c r="L21" s="64"/>
      <c r="M21" s="103">
        <f t="shared" si="2"/>
        <v>9.0000000000000195</v>
      </c>
      <c r="N21" s="64">
        <v>16</v>
      </c>
      <c r="O21" s="64"/>
      <c r="P21" s="103">
        <f t="shared" si="3"/>
        <v>16</v>
      </c>
      <c r="Q21" s="64">
        <v>-12</v>
      </c>
      <c r="R21" s="64"/>
      <c r="S21" s="103">
        <f t="shared" si="4"/>
        <v>-12</v>
      </c>
      <c r="T21" s="103">
        <f t="shared" si="5"/>
        <v>0.80000000000000426</v>
      </c>
    </row>
    <row r="22" spans="1:20" x14ac:dyDescent="0.25">
      <c r="A22" s="62"/>
      <c r="B22" s="14">
        <v>17</v>
      </c>
      <c r="C22" s="64">
        <f>'DAFTAR SISWA'!B22</f>
        <v>1271</v>
      </c>
      <c r="D22" s="14" t="str">
        <f>'DAFTAR SISWA'!D22</f>
        <v>Rafa Aditya</v>
      </c>
      <c r="E22" s="112">
        <v>18</v>
      </c>
      <c r="F22" s="112"/>
      <c r="G22" s="113">
        <f t="shared" si="0"/>
        <v>18</v>
      </c>
      <c r="H22" s="112">
        <v>-28</v>
      </c>
      <c r="I22" s="112"/>
      <c r="J22" s="113">
        <f t="shared" si="1"/>
        <v>-28</v>
      </c>
      <c r="K22" s="64">
        <v>8.5000000000000195</v>
      </c>
      <c r="L22" s="64"/>
      <c r="M22" s="103">
        <f t="shared" si="2"/>
        <v>8.5000000000000195</v>
      </c>
      <c r="N22" s="64">
        <v>17</v>
      </c>
      <c r="O22" s="64"/>
      <c r="P22" s="103">
        <f t="shared" si="3"/>
        <v>17</v>
      </c>
      <c r="Q22" s="64">
        <v>-13</v>
      </c>
      <c r="R22" s="64"/>
      <c r="S22" s="103">
        <f t="shared" si="4"/>
        <v>-13</v>
      </c>
      <c r="T22" s="103">
        <f t="shared" si="5"/>
        <v>0.50000000000000389</v>
      </c>
    </row>
    <row r="23" spans="1:20" x14ac:dyDescent="0.25">
      <c r="A23" s="62"/>
      <c r="B23" s="14">
        <v>18</v>
      </c>
      <c r="C23" s="64">
        <f>'DAFTAR SISWA'!B23</f>
        <v>1272</v>
      </c>
      <c r="D23" s="14" t="str">
        <f>'DAFTAR SISWA'!D23</f>
        <v>Rifah Akaya Udin</v>
      </c>
      <c r="E23" s="112">
        <v>19</v>
      </c>
      <c r="F23" s="112"/>
      <c r="G23" s="113">
        <f t="shared" si="0"/>
        <v>19</v>
      </c>
      <c r="H23" s="112">
        <v>-30</v>
      </c>
      <c r="I23" s="112"/>
      <c r="J23" s="113">
        <f t="shared" si="1"/>
        <v>-30</v>
      </c>
      <c r="K23" s="64">
        <v>8.0000000000000195</v>
      </c>
      <c r="L23" s="64"/>
      <c r="M23" s="103">
        <f t="shared" si="2"/>
        <v>8.0000000000000195</v>
      </c>
      <c r="N23" s="64">
        <v>18</v>
      </c>
      <c r="O23" s="64"/>
      <c r="P23" s="103">
        <f t="shared" si="3"/>
        <v>18</v>
      </c>
      <c r="Q23" s="64">
        <v>-14</v>
      </c>
      <c r="R23" s="64"/>
      <c r="S23" s="103">
        <f t="shared" si="4"/>
        <v>-14</v>
      </c>
      <c r="T23" s="103">
        <f t="shared" si="5"/>
        <v>0.2000000000000039</v>
      </c>
    </row>
    <row r="24" spans="1:20" x14ac:dyDescent="0.25">
      <c r="A24" s="62"/>
      <c r="B24" s="14">
        <v>19</v>
      </c>
      <c r="C24" s="64">
        <f>'DAFTAR SISWA'!B24</f>
        <v>1254</v>
      </c>
      <c r="D24" s="14" t="str">
        <f>'DAFTAR SISWA'!D24</f>
        <v>Rifky Ardiansyah</v>
      </c>
      <c r="E24" s="112">
        <v>20</v>
      </c>
      <c r="F24" s="112"/>
      <c r="G24" s="113">
        <f t="shared" si="0"/>
        <v>20</v>
      </c>
      <c r="H24" s="112">
        <v>-32</v>
      </c>
      <c r="I24" s="112"/>
      <c r="J24" s="113">
        <f t="shared" si="1"/>
        <v>-32</v>
      </c>
      <c r="K24" s="64">
        <v>7.5000000000000204</v>
      </c>
      <c r="L24" s="64"/>
      <c r="M24" s="103">
        <f t="shared" si="2"/>
        <v>7.5000000000000204</v>
      </c>
      <c r="N24" s="64">
        <v>19</v>
      </c>
      <c r="O24" s="64"/>
      <c r="P24" s="103">
        <f t="shared" si="3"/>
        <v>19</v>
      </c>
      <c r="Q24" s="64">
        <v>-15</v>
      </c>
      <c r="R24" s="64"/>
      <c r="S24" s="103">
        <f t="shared" si="4"/>
        <v>-15</v>
      </c>
      <c r="T24" s="103">
        <f t="shared" si="5"/>
        <v>-9.9999999999995731E-2</v>
      </c>
    </row>
    <row r="25" spans="1:20" x14ac:dyDescent="0.25">
      <c r="A25" s="62"/>
      <c r="B25" s="14">
        <v>20</v>
      </c>
      <c r="C25" s="64">
        <f>'DAFTAR SISWA'!B25</f>
        <v>1241</v>
      </c>
      <c r="D25" s="14" t="str">
        <f>'DAFTAR SISWA'!D25</f>
        <v>Rizal Hendriawan</v>
      </c>
      <c r="E25" s="112">
        <v>21</v>
      </c>
      <c r="F25" s="112"/>
      <c r="G25" s="113">
        <f t="shared" si="0"/>
        <v>21</v>
      </c>
      <c r="H25" s="112">
        <v>-34</v>
      </c>
      <c r="I25" s="112"/>
      <c r="J25" s="113">
        <f t="shared" si="1"/>
        <v>-34</v>
      </c>
      <c r="K25" s="64">
        <v>7.0000000000000204</v>
      </c>
      <c r="L25" s="64"/>
      <c r="M25" s="103">
        <f t="shared" si="2"/>
        <v>7.0000000000000204</v>
      </c>
      <c r="N25" s="64">
        <v>20</v>
      </c>
      <c r="O25" s="64"/>
      <c r="P25" s="103">
        <f t="shared" si="3"/>
        <v>20</v>
      </c>
      <c r="Q25" s="64">
        <v>-16</v>
      </c>
      <c r="R25" s="64"/>
      <c r="S25" s="103">
        <f t="shared" si="4"/>
        <v>-16</v>
      </c>
      <c r="T25" s="103">
        <f t="shared" si="5"/>
        <v>-0.39999999999999575</v>
      </c>
    </row>
    <row r="26" spans="1:20" x14ac:dyDescent="0.25">
      <c r="A26" s="62"/>
      <c r="B26" s="14">
        <v>21</v>
      </c>
      <c r="C26" s="64">
        <f>'DAFTAR SISWA'!B26</f>
        <v>1274</v>
      </c>
      <c r="D26" s="14" t="str">
        <f>'DAFTAR SISWA'!D26</f>
        <v>Robiyatul Adawiyah</v>
      </c>
      <c r="E26" s="112">
        <v>22</v>
      </c>
      <c r="F26" s="112"/>
      <c r="G26" s="113">
        <f t="shared" si="0"/>
        <v>22</v>
      </c>
      <c r="H26" s="112">
        <v>-36</v>
      </c>
      <c r="I26" s="112"/>
      <c r="J26" s="113">
        <f t="shared" si="1"/>
        <v>-36</v>
      </c>
      <c r="K26" s="64">
        <v>6.5000000000000204</v>
      </c>
      <c r="L26" s="64"/>
      <c r="M26" s="103">
        <f t="shared" si="2"/>
        <v>6.5000000000000204</v>
      </c>
      <c r="N26" s="64">
        <v>21</v>
      </c>
      <c r="O26" s="64"/>
      <c r="P26" s="103">
        <f t="shared" si="3"/>
        <v>21</v>
      </c>
      <c r="Q26" s="64">
        <v>-17</v>
      </c>
      <c r="R26" s="64"/>
      <c r="S26" s="103">
        <f t="shared" si="4"/>
        <v>-17</v>
      </c>
      <c r="T26" s="103">
        <f t="shared" si="5"/>
        <v>-0.69999999999999574</v>
      </c>
    </row>
    <row r="27" spans="1:20" x14ac:dyDescent="0.25">
      <c r="A27" s="62"/>
      <c r="B27" s="14">
        <v>22</v>
      </c>
      <c r="C27" s="64">
        <f>'DAFTAR SISWA'!B27</f>
        <v>1275</v>
      </c>
      <c r="D27" s="14" t="str">
        <f>'DAFTAR SISWA'!D27</f>
        <v>Safitri Ayu Wulandari</v>
      </c>
      <c r="E27" s="112">
        <v>23</v>
      </c>
      <c r="F27" s="112"/>
      <c r="G27" s="113">
        <f t="shared" si="0"/>
        <v>23</v>
      </c>
      <c r="H27" s="112">
        <v>-38</v>
      </c>
      <c r="I27" s="112"/>
      <c r="J27" s="113">
        <f t="shared" si="1"/>
        <v>-38</v>
      </c>
      <c r="K27" s="64">
        <v>6</v>
      </c>
      <c r="L27" s="64"/>
      <c r="M27" s="103">
        <f t="shared" si="2"/>
        <v>6</v>
      </c>
      <c r="N27" s="64">
        <v>22</v>
      </c>
      <c r="O27" s="64"/>
      <c r="P27" s="103">
        <f t="shared" si="3"/>
        <v>22</v>
      </c>
      <c r="Q27" s="64">
        <v>-18</v>
      </c>
      <c r="R27" s="64"/>
      <c r="S27" s="103">
        <f t="shared" si="4"/>
        <v>-18</v>
      </c>
      <c r="T27" s="103">
        <f t="shared" si="5"/>
        <v>-1</v>
      </c>
    </row>
    <row r="28" spans="1:20" x14ac:dyDescent="0.25">
      <c r="A28" s="62"/>
      <c r="B28" s="14">
        <v>23</v>
      </c>
      <c r="C28" s="64">
        <f>'DAFTAR SISWA'!B28</f>
        <v>1423</v>
      </c>
      <c r="D28" s="14" t="str">
        <f>'DAFTAR SISWA'!D28</f>
        <v xml:space="preserve">Saira Rachman </v>
      </c>
      <c r="E28" s="112">
        <v>24</v>
      </c>
      <c r="F28" s="112"/>
      <c r="G28" s="113">
        <f t="shared" si="0"/>
        <v>24</v>
      </c>
      <c r="H28" s="112">
        <v>-40</v>
      </c>
      <c r="I28" s="112"/>
      <c r="J28" s="113">
        <f t="shared" si="1"/>
        <v>-40</v>
      </c>
      <c r="K28" s="64">
        <v>5.5</v>
      </c>
      <c r="L28" s="64"/>
      <c r="M28" s="103">
        <f t="shared" si="2"/>
        <v>5.5</v>
      </c>
      <c r="N28" s="64">
        <v>23</v>
      </c>
      <c r="O28" s="64"/>
      <c r="P28" s="103">
        <f t="shared" si="3"/>
        <v>23</v>
      </c>
      <c r="Q28" s="64">
        <v>-19</v>
      </c>
      <c r="R28" s="64"/>
      <c r="S28" s="103">
        <f t="shared" si="4"/>
        <v>-19</v>
      </c>
      <c r="T28" s="103">
        <f t="shared" si="5"/>
        <v>-1.3</v>
      </c>
    </row>
    <row r="29" spans="1:20" x14ac:dyDescent="0.25">
      <c r="A29" s="62"/>
      <c r="B29" s="14">
        <v>24</v>
      </c>
      <c r="C29" s="64">
        <f>'DAFTAR SISWA'!B29</f>
        <v>1244</v>
      </c>
      <c r="D29" s="14" t="str">
        <f>'DAFTAR SISWA'!D29</f>
        <v>Sisca Indriani Harsari</v>
      </c>
      <c r="E29" s="112">
        <v>25</v>
      </c>
      <c r="F29" s="112"/>
      <c r="G29" s="113">
        <f t="shared" si="0"/>
        <v>25</v>
      </c>
      <c r="H29" s="112">
        <v>-42</v>
      </c>
      <c r="I29" s="112"/>
      <c r="J29" s="113">
        <f t="shared" si="1"/>
        <v>-42</v>
      </c>
      <c r="K29" s="64">
        <v>5</v>
      </c>
      <c r="L29" s="64"/>
      <c r="M29" s="103">
        <f t="shared" si="2"/>
        <v>5</v>
      </c>
      <c r="N29" s="64">
        <v>24</v>
      </c>
      <c r="O29" s="64"/>
      <c r="P29" s="103">
        <f t="shared" si="3"/>
        <v>24</v>
      </c>
      <c r="Q29" s="64">
        <v>40</v>
      </c>
      <c r="R29" s="64"/>
      <c r="S29" s="103">
        <f t="shared" si="4"/>
        <v>40</v>
      </c>
      <c r="T29" s="103">
        <f t="shared" si="5"/>
        <v>10.4</v>
      </c>
    </row>
    <row r="30" spans="1:20" x14ac:dyDescent="0.25">
      <c r="A30" s="62"/>
      <c r="B30" s="14">
        <v>25</v>
      </c>
      <c r="C30" s="64">
        <f>'DAFTAR SISWA'!B30</f>
        <v>1249</v>
      </c>
      <c r="D30" s="14" t="str">
        <f>'DAFTAR SISWA'!D30</f>
        <v>Zaidan Arley</v>
      </c>
      <c r="E30" s="112">
        <v>26</v>
      </c>
      <c r="F30" s="112"/>
      <c r="G30" s="113">
        <f t="shared" si="0"/>
        <v>26</v>
      </c>
      <c r="H30" s="112">
        <v>-44</v>
      </c>
      <c r="I30" s="112"/>
      <c r="J30" s="113">
        <f t="shared" si="1"/>
        <v>-44</v>
      </c>
      <c r="K30" s="64">
        <v>4.5</v>
      </c>
      <c r="L30" s="64"/>
      <c r="M30" s="103">
        <f t="shared" si="2"/>
        <v>4.5</v>
      </c>
      <c r="N30" s="64">
        <v>25</v>
      </c>
      <c r="O30" s="64"/>
      <c r="P30" s="103">
        <f t="shared" si="3"/>
        <v>25</v>
      </c>
      <c r="Q30" s="64">
        <v>-21</v>
      </c>
      <c r="R30" s="64"/>
      <c r="S30" s="103">
        <f t="shared" si="4"/>
        <v>-21</v>
      </c>
      <c r="T30" s="103">
        <f t="shared" si="5"/>
        <v>-1.9</v>
      </c>
    </row>
    <row r="31" spans="1:20" x14ac:dyDescent="0.25">
      <c r="A31" s="62"/>
      <c r="B31" s="14"/>
      <c r="C31" s="64"/>
      <c r="D31" s="14"/>
      <c r="E31" s="112"/>
      <c r="F31" s="112"/>
      <c r="G31" s="113"/>
      <c r="H31" s="112"/>
      <c r="I31" s="112"/>
      <c r="J31" s="113"/>
      <c r="K31" s="64"/>
      <c r="L31" s="64"/>
      <c r="M31" s="99"/>
      <c r="N31" s="64"/>
      <c r="O31" s="64"/>
      <c r="P31" s="99"/>
      <c r="Q31" s="64"/>
      <c r="R31" s="64"/>
      <c r="S31" s="99"/>
      <c r="T31" s="99"/>
    </row>
    <row r="32" spans="1:20" x14ac:dyDescent="0.25">
      <c r="A32" s="62"/>
      <c r="B32" s="14"/>
      <c r="C32" s="64"/>
      <c r="D32" s="14"/>
      <c r="E32" s="112"/>
      <c r="F32" s="112"/>
      <c r="G32" s="113"/>
      <c r="H32" s="112"/>
      <c r="I32" s="112"/>
      <c r="J32" s="113"/>
      <c r="K32" s="64"/>
      <c r="L32" s="64"/>
      <c r="M32" s="99"/>
      <c r="N32" s="64"/>
      <c r="O32" s="64"/>
      <c r="P32" s="99"/>
      <c r="Q32" s="64"/>
      <c r="R32" s="64"/>
      <c r="S32" s="99"/>
      <c r="T32" s="99"/>
    </row>
    <row r="33" spans="1:20" x14ac:dyDescent="0.25">
      <c r="A33" s="62"/>
      <c r="B33" s="14"/>
      <c r="C33" s="64"/>
      <c r="D33" s="14"/>
      <c r="E33" s="112"/>
      <c r="F33" s="112"/>
      <c r="G33" s="113"/>
      <c r="H33" s="112"/>
      <c r="I33" s="112"/>
      <c r="J33" s="113"/>
      <c r="K33" s="64"/>
      <c r="L33" s="64"/>
      <c r="M33" s="99"/>
      <c r="N33" s="64"/>
      <c r="O33" s="64"/>
      <c r="P33" s="99"/>
      <c r="Q33" s="64"/>
      <c r="R33" s="64"/>
      <c r="S33" s="99"/>
      <c r="T33" s="99"/>
    </row>
    <row r="34" spans="1:20" x14ac:dyDescent="0.25">
      <c r="A34" s="62"/>
      <c r="B34" s="14"/>
      <c r="C34" s="64"/>
      <c r="D34" s="14"/>
      <c r="E34" s="112"/>
      <c r="F34" s="112"/>
      <c r="G34" s="113"/>
      <c r="H34" s="112"/>
      <c r="I34" s="112"/>
      <c r="J34" s="113"/>
      <c r="K34" s="64"/>
      <c r="L34" s="64"/>
      <c r="M34" s="99"/>
      <c r="N34" s="64"/>
      <c r="O34" s="64"/>
      <c r="P34" s="99"/>
      <c r="Q34" s="64"/>
      <c r="R34" s="64"/>
      <c r="S34" s="99"/>
      <c r="T34" s="99"/>
    </row>
    <row r="35" spans="1:20" x14ac:dyDescent="0.25">
      <c r="A35" s="62"/>
      <c r="B35" s="14"/>
      <c r="C35" s="64"/>
      <c r="D35" s="14"/>
      <c r="E35" s="112"/>
      <c r="F35" s="112"/>
      <c r="G35" s="113"/>
      <c r="H35" s="112"/>
      <c r="I35" s="112"/>
      <c r="J35" s="113"/>
      <c r="K35" s="64"/>
      <c r="L35" s="64"/>
      <c r="M35" s="99"/>
      <c r="N35" s="64"/>
      <c r="O35" s="64"/>
      <c r="P35" s="99"/>
      <c r="Q35" s="64"/>
      <c r="R35" s="64"/>
      <c r="S35" s="99"/>
      <c r="T35" s="99"/>
    </row>
    <row r="36" spans="1:20" x14ac:dyDescent="0.25">
      <c r="A36" s="62"/>
      <c r="B36" s="14"/>
      <c r="C36" s="64"/>
      <c r="D36" s="14"/>
      <c r="E36" s="112"/>
      <c r="F36" s="112"/>
      <c r="G36" s="113"/>
      <c r="H36" s="112"/>
      <c r="I36" s="112"/>
      <c r="J36" s="113"/>
      <c r="K36" s="64"/>
      <c r="L36" s="64"/>
      <c r="M36" s="99"/>
      <c r="N36" s="64"/>
      <c r="O36" s="64"/>
      <c r="P36" s="99"/>
      <c r="Q36" s="64"/>
      <c r="R36" s="64"/>
      <c r="S36" s="99"/>
      <c r="T36" s="99"/>
    </row>
    <row r="37" spans="1:20" x14ac:dyDescent="0.25">
      <c r="A37" s="62"/>
      <c r="B37" s="14"/>
      <c r="C37" s="64"/>
      <c r="D37" s="14"/>
      <c r="E37" s="112"/>
      <c r="F37" s="112"/>
      <c r="G37" s="113"/>
      <c r="H37" s="112"/>
      <c r="I37" s="112"/>
      <c r="J37" s="113"/>
      <c r="K37" s="64"/>
      <c r="L37" s="64"/>
      <c r="M37" s="99"/>
      <c r="N37" s="64"/>
      <c r="O37" s="64"/>
      <c r="P37" s="99"/>
      <c r="Q37" s="64"/>
      <c r="R37" s="64"/>
      <c r="S37" s="64"/>
      <c r="T37" s="99"/>
    </row>
    <row r="38" spans="1:20" x14ac:dyDescent="0.25">
      <c r="A38" s="62"/>
      <c r="B38" s="14"/>
      <c r="C38" s="64"/>
      <c r="D38" s="14"/>
      <c r="E38" s="112"/>
      <c r="F38" s="112"/>
      <c r="G38" s="113"/>
      <c r="H38" s="112"/>
      <c r="I38" s="112"/>
      <c r="J38" s="113"/>
      <c r="K38" s="64"/>
      <c r="L38" s="64"/>
      <c r="M38" s="99"/>
      <c r="N38" s="64"/>
      <c r="O38" s="64"/>
      <c r="P38" s="99"/>
      <c r="Q38" s="64"/>
      <c r="R38" s="64"/>
      <c r="S38" s="64"/>
      <c r="T38" s="99"/>
    </row>
    <row r="39" spans="1:20" x14ac:dyDescent="0.25">
      <c r="A39" s="62"/>
      <c r="B39" s="14"/>
      <c r="C39" s="64"/>
      <c r="D39" s="14"/>
      <c r="E39" s="112"/>
      <c r="F39" s="112"/>
      <c r="G39" s="113"/>
      <c r="H39" s="112"/>
      <c r="I39" s="112"/>
      <c r="J39" s="113"/>
      <c r="K39" s="64"/>
      <c r="L39" s="64"/>
      <c r="M39" s="99"/>
      <c r="N39" s="64"/>
      <c r="O39" s="64"/>
      <c r="P39" s="99"/>
      <c r="Q39" s="64"/>
      <c r="R39" s="64"/>
      <c r="S39" s="64"/>
      <c r="T39" s="99"/>
    </row>
    <row r="40" spans="1:20" x14ac:dyDescent="0.25">
      <c r="A40" s="62"/>
      <c r="B40" s="14"/>
      <c r="C40" s="64"/>
      <c r="D40" s="14"/>
      <c r="E40" s="112"/>
      <c r="F40" s="112"/>
      <c r="G40" s="113"/>
      <c r="H40" s="112"/>
      <c r="I40" s="112"/>
      <c r="J40" s="113"/>
      <c r="K40" s="64"/>
      <c r="L40" s="64"/>
      <c r="M40" s="99"/>
      <c r="N40" s="64"/>
      <c r="O40" s="64"/>
      <c r="P40" s="99"/>
      <c r="Q40" s="64"/>
      <c r="R40" s="64"/>
      <c r="S40" s="64"/>
      <c r="T40" s="99"/>
    </row>
    <row r="41" spans="1:20" x14ac:dyDescent="0.25">
      <c r="A41" s="62"/>
      <c r="B41" s="14"/>
      <c r="C41" s="64"/>
      <c r="D41" s="14"/>
      <c r="E41" s="112"/>
      <c r="F41" s="112"/>
      <c r="G41" s="113"/>
      <c r="H41" s="112"/>
      <c r="I41" s="112"/>
      <c r="J41" s="113"/>
      <c r="K41" s="64"/>
      <c r="L41" s="64"/>
      <c r="M41" s="99"/>
      <c r="N41" s="64"/>
      <c r="O41" s="64"/>
      <c r="P41" s="99"/>
      <c r="Q41" s="64"/>
      <c r="R41" s="64"/>
      <c r="S41" s="64"/>
      <c r="T41" s="99"/>
    </row>
    <row r="42" spans="1:20" x14ac:dyDescent="0.25">
      <c r="A42" s="62"/>
      <c r="B42" s="14"/>
      <c r="C42" s="64"/>
      <c r="D42" s="14"/>
      <c r="E42" s="112"/>
      <c r="F42" s="112"/>
      <c r="G42" s="113"/>
      <c r="H42" s="112"/>
      <c r="I42" s="112"/>
      <c r="J42" s="112"/>
      <c r="K42" s="64"/>
      <c r="L42" s="64"/>
      <c r="M42" s="99"/>
      <c r="N42" s="64"/>
      <c r="O42" s="64"/>
      <c r="P42" s="99"/>
      <c r="Q42" s="64"/>
      <c r="R42" s="64"/>
      <c r="S42" s="64"/>
      <c r="T42" s="99"/>
    </row>
    <row r="43" spans="1:20" x14ac:dyDescent="0.25">
      <c r="A43" s="62"/>
      <c r="B43" s="14"/>
      <c r="C43" s="64"/>
      <c r="D43" s="14"/>
      <c r="E43" s="112"/>
      <c r="F43" s="112"/>
      <c r="G43" s="113"/>
      <c r="H43" s="112"/>
      <c r="I43" s="112"/>
      <c r="J43" s="112"/>
      <c r="K43" s="64"/>
      <c r="L43" s="64"/>
      <c r="M43" s="99"/>
      <c r="N43" s="64"/>
      <c r="O43" s="64"/>
      <c r="P43" s="99"/>
      <c r="Q43" s="64"/>
      <c r="R43" s="64"/>
      <c r="S43" s="64"/>
      <c r="T43" s="99"/>
    </row>
    <row r="44" spans="1:20" x14ac:dyDescent="0.25">
      <c r="A44" s="62"/>
      <c r="B44" s="14"/>
      <c r="C44" s="14"/>
      <c r="D44" s="14"/>
      <c r="E44" s="112"/>
      <c r="F44" s="112"/>
      <c r="G44" s="113"/>
      <c r="H44" s="112"/>
      <c r="I44" s="112"/>
      <c r="J44" s="112"/>
      <c r="K44" s="64"/>
      <c r="L44" s="64"/>
      <c r="M44" s="99"/>
      <c r="N44" s="64"/>
      <c r="O44" s="64"/>
      <c r="P44" s="99"/>
      <c r="Q44" s="64"/>
      <c r="R44" s="64"/>
      <c r="S44" s="64"/>
      <c r="T44" s="99"/>
    </row>
    <row r="45" spans="1:20" x14ac:dyDescent="0.25">
      <c r="A45" s="62"/>
      <c r="B45" s="14"/>
      <c r="C45" s="14"/>
      <c r="D45" s="14"/>
      <c r="E45" s="112"/>
      <c r="F45" s="112"/>
      <c r="G45" s="113"/>
      <c r="H45" s="112"/>
      <c r="I45" s="112"/>
      <c r="J45" s="112"/>
      <c r="K45" s="64"/>
      <c r="L45" s="64"/>
      <c r="M45" s="99"/>
      <c r="N45" s="64"/>
      <c r="O45" s="64"/>
      <c r="P45" s="99"/>
      <c r="Q45" s="64"/>
      <c r="R45" s="64"/>
      <c r="S45" s="64"/>
      <c r="T45" s="99"/>
    </row>
    <row r="46" spans="1:20" x14ac:dyDescent="0.25">
      <c r="A46" s="62"/>
      <c r="B46" s="14"/>
      <c r="C46" s="14"/>
      <c r="D46" s="14"/>
      <c r="E46" s="112"/>
      <c r="F46" s="112"/>
      <c r="G46" s="113"/>
      <c r="H46" s="112"/>
      <c r="I46" s="112"/>
      <c r="J46" s="112"/>
      <c r="K46" s="64"/>
      <c r="L46" s="64"/>
      <c r="M46" s="99"/>
      <c r="N46" s="64"/>
      <c r="O46" s="64"/>
      <c r="P46" s="99"/>
      <c r="Q46" s="64"/>
      <c r="R46" s="64"/>
      <c r="S46" s="64"/>
      <c r="T46" s="99"/>
    </row>
    <row r="47" spans="1:20" x14ac:dyDescent="0.25">
      <c r="A47" s="62"/>
      <c r="B47" s="14"/>
      <c r="C47" s="14"/>
      <c r="D47" s="14"/>
      <c r="E47" s="112"/>
      <c r="F47" s="112"/>
      <c r="G47" s="113"/>
      <c r="H47" s="112"/>
      <c r="I47" s="112"/>
      <c r="J47" s="112"/>
      <c r="K47" s="64"/>
      <c r="L47" s="64"/>
      <c r="M47" s="99"/>
      <c r="N47" s="64"/>
      <c r="O47" s="64"/>
      <c r="P47" s="99"/>
      <c r="Q47" s="64"/>
      <c r="R47" s="64"/>
      <c r="S47" s="64"/>
      <c r="T47" s="99"/>
    </row>
    <row r="48" spans="1:20" x14ac:dyDescent="0.25">
      <c r="A48" s="62"/>
      <c r="B48" s="14"/>
      <c r="C48" s="14"/>
      <c r="D48" s="14"/>
      <c r="E48" s="112"/>
      <c r="F48" s="112"/>
      <c r="G48" s="113"/>
      <c r="H48" s="112"/>
      <c r="I48" s="112"/>
      <c r="J48" s="112"/>
      <c r="K48" s="64"/>
      <c r="L48" s="64"/>
      <c r="M48" s="99"/>
      <c r="N48" s="64"/>
      <c r="O48" s="64"/>
      <c r="P48" s="99"/>
      <c r="Q48" s="64"/>
      <c r="R48" s="64"/>
      <c r="S48" s="64"/>
      <c r="T48" s="99"/>
    </row>
    <row r="49" spans="1:20" x14ac:dyDescent="0.25">
      <c r="A49" s="62"/>
      <c r="B49" s="14"/>
      <c r="C49" s="14"/>
      <c r="D49" s="14"/>
      <c r="E49" s="112"/>
      <c r="F49" s="112"/>
      <c r="G49" s="113"/>
      <c r="H49" s="112"/>
      <c r="I49" s="112"/>
      <c r="J49" s="112"/>
      <c r="K49" s="64"/>
      <c r="L49" s="64"/>
      <c r="M49" s="99"/>
      <c r="N49" s="64"/>
      <c r="O49" s="64"/>
      <c r="P49" s="99"/>
      <c r="Q49" s="64"/>
      <c r="R49" s="64"/>
      <c r="S49" s="64"/>
      <c r="T49" s="99"/>
    </row>
    <row r="50" spans="1:20" x14ac:dyDescent="0.25">
      <c r="A50" s="62"/>
      <c r="B50" s="14"/>
      <c r="C50" s="14"/>
      <c r="D50" s="14"/>
      <c r="E50" s="112"/>
      <c r="F50" s="112"/>
      <c r="G50" s="113"/>
      <c r="H50" s="112"/>
      <c r="I50" s="112"/>
      <c r="J50" s="112"/>
      <c r="K50" s="64"/>
      <c r="L50" s="64"/>
      <c r="M50" s="99"/>
      <c r="N50" s="64"/>
      <c r="O50" s="64"/>
      <c r="P50" s="99"/>
      <c r="Q50" s="64"/>
      <c r="R50" s="64"/>
      <c r="S50" s="64"/>
      <c r="T50" s="99"/>
    </row>
    <row r="51" spans="1:20" x14ac:dyDescent="0.25">
      <c r="A51" s="62"/>
      <c r="B51" s="14"/>
      <c r="C51" s="14"/>
      <c r="D51" s="14"/>
      <c r="E51" s="112"/>
      <c r="F51" s="112"/>
      <c r="G51" s="113"/>
      <c r="H51" s="112"/>
      <c r="I51" s="112"/>
      <c r="J51" s="112"/>
      <c r="K51" s="64"/>
      <c r="L51" s="64"/>
      <c r="M51" s="99"/>
      <c r="N51" s="64"/>
      <c r="O51" s="64"/>
      <c r="P51" s="99"/>
      <c r="Q51" s="64"/>
      <c r="R51" s="64"/>
      <c r="S51" s="64"/>
      <c r="T51" s="99"/>
    </row>
    <row r="52" spans="1:20" x14ac:dyDescent="0.25">
      <c r="A52" s="62"/>
      <c r="B52" s="14"/>
      <c r="C52" s="14"/>
      <c r="D52" s="14"/>
      <c r="E52" s="112"/>
      <c r="F52" s="112"/>
      <c r="G52" s="113"/>
      <c r="H52" s="112"/>
      <c r="I52" s="112"/>
      <c r="J52" s="112"/>
      <c r="K52" s="64"/>
      <c r="L52" s="64"/>
      <c r="M52" s="99"/>
      <c r="N52" s="64"/>
      <c r="O52" s="64"/>
      <c r="P52" s="99"/>
      <c r="Q52" s="64"/>
      <c r="R52" s="64"/>
      <c r="S52" s="64"/>
      <c r="T52" s="99"/>
    </row>
    <row r="53" spans="1:20" x14ac:dyDescent="0.25">
      <c r="A53" s="62"/>
      <c r="B53" s="14"/>
      <c r="C53" s="14"/>
      <c r="D53" s="14"/>
      <c r="E53" s="112"/>
      <c r="F53" s="112"/>
      <c r="G53" s="113"/>
      <c r="H53" s="112"/>
      <c r="I53" s="112"/>
      <c r="J53" s="112"/>
      <c r="K53" s="64"/>
      <c r="L53" s="64"/>
      <c r="M53" s="99"/>
      <c r="N53" s="64"/>
      <c r="O53" s="64"/>
      <c r="P53" s="99"/>
      <c r="Q53" s="64"/>
      <c r="R53" s="64"/>
      <c r="S53" s="64"/>
      <c r="T53" s="99"/>
    </row>
    <row r="54" spans="1:20" x14ac:dyDescent="0.25">
      <c r="A54" s="62"/>
      <c r="B54" s="14"/>
      <c r="C54" s="14"/>
      <c r="D54" s="14"/>
      <c r="E54" s="112"/>
      <c r="F54" s="112"/>
      <c r="G54" s="113"/>
      <c r="H54" s="112"/>
      <c r="I54" s="112"/>
      <c r="J54" s="112"/>
      <c r="K54" s="64"/>
      <c r="L54" s="64"/>
      <c r="M54" s="99"/>
      <c r="N54" s="64"/>
      <c r="O54" s="64"/>
      <c r="P54" s="99"/>
      <c r="Q54" s="64"/>
      <c r="R54" s="64"/>
      <c r="S54" s="64"/>
      <c r="T54" s="99"/>
    </row>
    <row r="55" spans="1:20" x14ac:dyDescent="0.25">
      <c r="A55" s="62"/>
      <c r="B55" s="14"/>
      <c r="C55" s="14"/>
      <c r="D55" s="14"/>
      <c r="E55" s="112"/>
      <c r="F55" s="112"/>
      <c r="G55" s="113"/>
      <c r="H55" s="112"/>
      <c r="I55" s="112"/>
      <c r="J55" s="112"/>
      <c r="K55" s="64"/>
      <c r="L55" s="64"/>
      <c r="M55" s="99"/>
      <c r="N55" s="64"/>
      <c r="O55" s="64"/>
      <c r="P55" s="99"/>
      <c r="Q55" s="64"/>
      <c r="R55" s="64"/>
      <c r="S55" s="64"/>
      <c r="T55" s="99"/>
    </row>
    <row r="56" spans="1:20" x14ac:dyDescent="0.25">
      <c r="A56" s="62"/>
      <c r="B56" s="14"/>
      <c r="C56" s="14"/>
      <c r="D56" s="14"/>
      <c r="E56" s="112"/>
      <c r="F56" s="112"/>
      <c r="G56" s="113"/>
      <c r="H56" s="112"/>
      <c r="I56" s="112"/>
      <c r="J56" s="112"/>
      <c r="K56" s="64"/>
      <c r="L56" s="64"/>
      <c r="M56" s="99"/>
      <c r="N56" s="64"/>
      <c r="O56" s="64"/>
      <c r="P56" s="99"/>
      <c r="Q56" s="64"/>
      <c r="R56" s="64"/>
      <c r="S56" s="64"/>
      <c r="T56" s="99"/>
    </row>
    <row r="57" spans="1:20" x14ac:dyDescent="0.25">
      <c r="A57" s="62"/>
      <c r="B57" s="14"/>
      <c r="C57" s="14"/>
      <c r="D57" s="14"/>
      <c r="E57" s="112"/>
      <c r="F57" s="112"/>
      <c r="G57" s="113"/>
      <c r="H57" s="112"/>
      <c r="I57" s="112"/>
      <c r="J57" s="112"/>
      <c r="K57" s="64"/>
      <c r="L57" s="64"/>
      <c r="M57" s="99"/>
      <c r="N57" s="64"/>
      <c r="O57" s="64"/>
      <c r="P57" s="99"/>
      <c r="Q57" s="64"/>
      <c r="R57" s="64"/>
      <c r="S57" s="64"/>
      <c r="T57" s="99"/>
    </row>
    <row r="58" spans="1:20" x14ac:dyDescent="0.25">
      <c r="A58" s="62"/>
      <c r="B58" s="14"/>
      <c r="C58" s="14"/>
      <c r="D58" s="14"/>
      <c r="E58" s="112"/>
      <c r="F58" s="112"/>
      <c r="G58" s="113"/>
      <c r="H58" s="112"/>
      <c r="I58" s="112"/>
      <c r="J58" s="112"/>
      <c r="K58" s="64"/>
      <c r="L58" s="64"/>
      <c r="M58" s="99"/>
      <c r="N58" s="64"/>
      <c r="O58" s="64"/>
      <c r="P58" s="99"/>
      <c r="Q58" s="64"/>
      <c r="R58" s="64"/>
      <c r="S58" s="64"/>
      <c r="T58" s="99"/>
    </row>
    <row r="59" spans="1:20" x14ac:dyDescent="0.25">
      <c r="A59" s="62"/>
      <c r="B59" s="14"/>
      <c r="C59" s="14"/>
      <c r="D59" s="14"/>
      <c r="E59" s="112"/>
      <c r="F59" s="112"/>
      <c r="G59" s="112"/>
      <c r="H59" s="112"/>
      <c r="I59" s="112"/>
      <c r="J59" s="112"/>
      <c r="K59" s="64"/>
      <c r="L59" s="64"/>
      <c r="M59" s="99"/>
      <c r="N59" s="64"/>
      <c r="O59" s="64"/>
      <c r="P59" s="99"/>
      <c r="Q59" s="64"/>
      <c r="R59" s="64"/>
      <c r="S59" s="64"/>
      <c r="T59" s="99"/>
    </row>
    <row r="60" spans="1:20" x14ac:dyDescent="0.25">
      <c r="A60" s="62"/>
      <c r="B60" s="14"/>
      <c r="C60" s="14"/>
      <c r="D60" s="14"/>
      <c r="E60" s="112"/>
      <c r="F60" s="112"/>
      <c r="G60" s="112"/>
      <c r="H60" s="112"/>
      <c r="I60" s="112"/>
      <c r="J60" s="112"/>
      <c r="K60" s="64"/>
      <c r="L60" s="64"/>
      <c r="M60" s="99"/>
      <c r="N60" s="64"/>
      <c r="O60" s="64"/>
      <c r="P60" s="99"/>
      <c r="Q60" s="64"/>
      <c r="R60" s="64"/>
      <c r="S60" s="64"/>
      <c r="T60" s="99"/>
    </row>
    <row r="61" spans="1:20" x14ac:dyDescent="0.25">
      <c r="A61" s="62"/>
      <c r="B61" s="14"/>
      <c r="C61" s="14"/>
      <c r="D61" s="14"/>
      <c r="E61" s="112"/>
      <c r="F61" s="112"/>
      <c r="G61" s="112"/>
      <c r="H61" s="112"/>
      <c r="I61" s="112"/>
      <c r="J61" s="112"/>
      <c r="K61" s="64"/>
      <c r="L61" s="64"/>
      <c r="M61" s="99"/>
      <c r="N61" s="64"/>
      <c r="O61" s="64"/>
      <c r="P61" s="99"/>
      <c r="Q61" s="64"/>
      <c r="R61" s="64"/>
      <c r="S61" s="64"/>
      <c r="T61" s="99"/>
    </row>
    <row r="62" spans="1:20" x14ac:dyDescent="0.25">
      <c r="A62" s="62"/>
      <c r="B62" s="14"/>
      <c r="C62" s="14"/>
      <c r="D62" s="14"/>
      <c r="E62" s="112"/>
      <c r="F62" s="112"/>
      <c r="G62" s="112"/>
      <c r="H62" s="112"/>
      <c r="I62" s="112"/>
      <c r="J62" s="112"/>
      <c r="K62" s="64"/>
      <c r="L62" s="64"/>
      <c r="M62" s="99"/>
      <c r="N62" s="64"/>
      <c r="O62" s="64"/>
      <c r="P62" s="99"/>
      <c r="Q62" s="64"/>
      <c r="R62" s="64"/>
      <c r="S62" s="64"/>
      <c r="T62" s="99"/>
    </row>
    <row r="63" spans="1:20" x14ac:dyDescent="0.25">
      <c r="A63" s="62"/>
      <c r="B63" s="14"/>
      <c r="C63" s="14"/>
      <c r="D63" s="14"/>
      <c r="E63" s="112"/>
      <c r="F63" s="112"/>
      <c r="G63" s="112"/>
      <c r="H63" s="112"/>
      <c r="I63" s="112"/>
      <c r="J63" s="112"/>
      <c r="K63" s="64"/>
      <c r="L63" s="64"/>
      <c r="M63" s="99"/>
      <c r="N63" s="64"/>
      <c r="O63" s="64"/>
      <c r="P63" s="99"/>
      <c r="Q63" s="64"/>
      <c r="R63" s="64"/>
      <c r="S63" s="64"/>
      <c r="T63" s="99"/>
    </row>
    <row r="64" spans="1:20" x14ac:dyDescent="0.25">
      <c r="A64" s="62"/>
      <c r="B64" s="14"/>
      <c r="C64" s="14"/>
      <c r="D64" s="14"/>
      <c r="E64" s="112"/>
      <c r="F64" s="112"/>
      <c r="G64" s="112"/>
      <c r="H64" s="112"/>
      <c r="I64" s="112"/>
      <c r="J64" s="112"/>
      <c r="K64" s="64"/>
      <c r="L64" s="64"/>
      <c r="M64" s="99"/>
      <c r="N64" s="64"/>
      <c r="O64" s="64"/>
      <c r="P64" s="99"/>
      <c r="Q64" s="64"/>
      <c r="R64" s="64"/>
      <c r="S64" s="64"/>
      <c r="T64" s="99"/>
    </row>
    <row r="65" spans="1:20" x14ac:dyDescent="0.25">
      <c r="A65" s="62"/>
      <c r="B65" s="14"/>
      <c r="C65" s="14"/>
      <c r="D65" s="14"/>
      <c r="E65" s="112"/>
      <c r="F65" s="112"/>
      <c r="G65" s="112"/>
      <c r="H65" s="112"/>
      <c r="I65" s="112"/>
      <c r="J65" s="112"/>
      <c r="K65" s="64"/>
      <c r="L65" s="64"/>
      <c r="M65" s="99"/>
      <c r="N65" s="64"/>
      <c r="O65" s="64"/>
      <c r="P65" s="99"/>
      <c r="Q65" s="64"/>
      <c r="R65" s="64"/>
      <c r="S65" s="64"/>
      <c r="T65" s="99"/>
    </row>
    <row r="66" spans="1:20" x14ac:dyDescent="0.25">
      <c r="A66" s="62"/>
      <c r="B66" s="14"/>
      <c r="C66" s="14"/>
      <c r="D66" s="14"/>
      <c r="E66" s="112"/>
      <c r="F66" s="112"/>
      <c r="G66" s="112"/>
      <c r="H66" s="112"/>
      <c r="I66" s="112"/>
      <c r="J66" s="112"/>
      <c r="K66" s="64"/>
      <c r="L66" s="64"/>
      <c r="M66" s="99"/>
      <c r="N66" s="64"/>
      <c r="O66" s="64"/>
      <c r="P66" s="99"/>
      <c r="Q66" s="64"/>
      <c r="R66" s="64"/>
      <c r="S66" s="64"/>
      <c r="T66" s="99"/>
    </row>
    <row r="67" spans="1:20" x14ac:dyDescent="0.25">
      <c r="A67" s="62"/>
      <c r="B67" s="14"/>
      <c r="C67" s="14"/>
      <c r="D67" s="14"/>
      <c r="E67" s="112"/>
      <c r="F67" s="112"/>
      <c r="G67" s="112"/>
      <c r="H67" s="112"/>
      <c r="I67" s="112"/>
      <c r="J67" s="112"/>
      <c r="K67" s="64"/>
      <c r="L67" s="64"/>
      <c r="M67" s="99"/>
      <c r="N67" s="64"/>
      <c r="O67" s="64"/>
      <c r="P67" s="99"/>
      <c r="Q67" s="64"/>
      <c r="R67" s="64"/>
      <c r="S67" s="64"/>
      <c r="T67" s="99"/>
    </row>
    <row r="68" spans="1:20" x14ac:dyDescent="0.25">
      <c r="A68" s="62"/>
      <c r="B68" s="14"/>
      <c r="C68" s="14"/>
      <c r="D68" s="14"/>
      <c r="E68" s="112"/>
      <c r="F68" s="112"/>
      <c r="G68" s="112"/>
      <c r="H68" s="112"/>
      <c r="I68" s="112"/>
      <c r="J68" s="112"/>
      <c r="K68" s="64"/>
      <c r="L68" s="64"/>
      <c r="M68" s="99"/>
      <c r="N68" s="64"/>
      <c r="O68" s="64"/>
      <c r="P68" s="99"/>
      <c r="Q68" s="64"/>
      <c r="R68" s="64"/>
      <c r="S68" s="64"/>
      <c r="T68" s="99"/>
    </row>
    <row r="69" spans="1:20" x14ac:dyDescent="0.25">
      <c r="A69" s="62"/>
      <c r="B69" s="14"/>
      <c r="C69" s="14"/>
      <c r="D69" s="14"/>
      <c r="E69" s="112"/>
      <c r="F69" s="112"/>
      <c r="G69" s="112"/>
      <c r="H69" s="112"/>
      <c r="I69" s="112"/>
      <c r="J69" s="112"/>
      <c r="K69" s="64"/>
      <c r="L69" s="64"/>
      <c r="M69" s="99"/>
      <c r="N69" s="64"/>
      <c r="O69" s="64"/>
      <c r="P69" s="99"/>
      <c r="Q69" s="64"/>
      <c r="R69" s="64"/>
      <c r="S69" s="64"/>
      <c r="T69" s="99"/>
    </row>
    <row r="70" spans="1:20" x14ac:dyDescent="0.25">
      <c r="A70" s="62"/>
      <c r="B70" s="14"/>
      <c r="C70" s="14"/>
      <c r="D70" s="14"/>
      <c r="E70" s="112"/>
      <c r="F70" s="112"/>
      <c r="G70" s="112"/>
      <c r="H70" s="112"/>
      <c r="I70" s="112"/>
      <c r="J70" s="112"/>
      <c r="K70" s="64"/>
      <c r="L70" s="64"/>
      <c r="M70" s="99"/>
      <c r="N70" s="64"/>
      <c r="O70" s="64"/>
      <c r="P70" s="99"/>
      <c r="Q70" s="64"/>
      <c r="R70" s="64"/>
      <c r="S70" s="64"/>
      <c r="T70" s="99"/>
    </row>
    <row r="71" spans="1:20" x14ac:dyDescent="0.25">
      <c r="A71" s="62"/>
      <c r="B71" s="14"/>
      <c r="C71" s="14"/>
      <c r="D71" s="14"/>
      <c r="E71" s="112"/>
      <c r="F71" s="112"/>
      <c r="G71" s="112"/>
      <c r="H71" s="112"/>
      <c r="I71" s="112"/>
      <c r="J71" s="112"/>
      <c r="K71" s="64"/>
      <c r="L71" s="64"/>
      <c r="M71" s="99"/>
      <c r="N71" s="64"/>
      <c r="O71" s="64"/>
      <c r="P71" s="99"/>
      <c r="Q71" s="64"/>
      <c r="R71" s="64"/>
      <c r="S71" s="64"/>
      <c r="T71" s="99"/>
    </row>
    <row r="72" spans="1:20" x14ac:dyDescent="0.25">
      <c r="A72" s="62"/>
      <c r="B72" s="14"/>
      <c r="C72" s="14"/>
      <c r="D72" s="14"/>
      <c r="E72" s="112"/>
      <c r="F72" s="112"/>
      <c r="G72" s="112"/>
      <c r="H72" s="112"/>
      <c r="I72" s="112"/>
      <c r="J72" s="112"/>
      <c r="K72" s="64"/>
      <c r="L72" s="64"/>
      <c r="M72" s="99"/>
      <c r="N72" s="64"/>
      <c r="O72" s="64"/>
      <c r="P72" s="99"/>
      <c r="Q72" s="64"/>
      <c r="R72" s="64"/>
      <c r="S72" s="64"/>
      <c r="T72" s="99"/>
    </row>
    <row r="73" spans="1:20" x14ac:dyDescent="0.25">
      <c r="A73" s="62"/>
      <c r="B73" s="14"/>
      <c r="C73" s="14"/>
      <c r="D73" s="14"/>
      <c r="E73" s="112"/>
      <c r="F73" s="112"/>
      <c r="G73" s="112"/>
      <c r="H73" s="112"/>
      <c r="I73" s="112"/>
      <c r="J73" s="112"/>
      <c r="K73" s="64"/>
      <c r="L73" s="64"/>
      <c r="M73" s="99"/>
      <c r="N73" s="64"/>
      <c r="O73" s="64"/>
      <c r="P73" s="99"/>
      <c r="Q73" s="64"/>
      <c r="R73" s="64"/>
      <c r="S73" s="64"/>
      <c r="T73" s="99"/>
    </row>
    <row r="74" spans="1:20" x14ac:dyDescent="0.25">
      <c r="A74" s="62"/>
      <c r="B74" s="14"/>
      <c r="C74" s="14"/>
      <c r="D74" s="14"/>
      <c r="E74" s="112"/>
      <c r="F74" s="112"/>
      <c r="G74" s="112"/>
      <c r="H74" s="112"/>
      <c r="I74" s="112"/>
      <c r="J74" s="112"/>
      <c r="K74" s="64"/>
      <c r="L74" s="64"/>
      <c r="M74" s="99"/>
      <c r="N74" s="64"/>
      <c r="O74" s="64"/>
      <c r="P74" s="99"/>
      <c r="Q74" s="64"/>
      <c r="R74" s="64"/>
      <c r="S74" s="64"/>
      <c r="T74" s="99"/>
    </row>
    <row r="75" spans="1:20" x14ac:dyDescent="0.25">
      <c r="A75" s="62"/>
      <c r="B75" s="14"/>
      <c r="C75" s="14"/>
      <c r="D75" s="14"/>
      <c r="E75" s="112"/>
      <c r="F75" s="112"/>
      <c r="G75" s="112"/>
      <c r="H75" s="112"/>
      <c r="I75" s="112"/>
      <c r="J75" s="112"/>
      <c r="K75" s="64"/>
      <c r="L75" s="64"/>
      <c r="M75" s="99"/>
      <c r="N75" s="64"/>
      <c r="O75" s="64"/>
      <c r="P75" s="99"/>
      <c r="Q75" s="64"/>
      <c r="R75" s="64"/>
      <c r="S75" s="64"/>
      <c r="T75" s="99"/>
    </row>
    <row r="76" spans="1:20" x14ac:dyDescent="0.25">
      <c r="A76" s="62"/>
      <c r="B76" s="14"/>
      <c r="C76" s="14"/>
      <c r="D76" s="14"/>
      <c r="E76" s="112"/>
      <c r="F76" s="112"/>
      <c r="G76" s="112"/>
      <c r="H76" s="112"/>
      <c r="I76" s="112"/>
      <c r="J76" s="112"/>
      <c r="K76" s="64"/>
      <c r="L76" s="64"/>
      <c r="M76" s="99"/>
      <c r="N76" s="64"/>
      <c r="O76" s="64"/>
      <c r="P76" s="99"/>
      <c r="Q76" s="64"/>
      <c r="R76" s="64"/>
      <c r="S76" s="64"/>
      <c r="T76" s="99"/>
    </row>
    <row r="77" spans="1:20" x14ac:dyDescent="0.25">
      <c r="A77" s="62"/>
      <c r="B77" s="14"/>
      <c r="C77" s="14"/>
      <c r="D77" s="14"/>
      <c r="E77" s="112"/>
      <c r="F77" s="112"/>
      <c r="G77" s="112"/>
      <c r="H77" s="112"/>
      <c r="I77" s="112"/>
      <c r="J77" s="112"/>
      <c r="K77" s="64"/>
      <c r="L77" s="64"/>
      <c r="M77" s="99"/>
      <c r="N77" s="64"/>
      <c r="O77" s="64"/>
      <c r="P77" s="99"/>
      <c r="Q77" s="64"/>
      <c r="R77" s="64"/>
      <c r="S77" s="64"/>
      <c r="T77" s="99"/>
    </row>
    <row r="78" spans="1:20" x14ac:dyDescent="0.25">
      <c r="A78" s="62"/>
      <c r="B78" s="14"/>
      <c r="C78" s="14"/>
      <c r="D78" s="14"/>
      <c r="E78" s="112"/>
      <c r="F78" s="112"/>
      <c r="G78" s="112"/>
      <c r="H78" s="112"/>
      <c r="I78" s="112"/>
      <c r="J78" s="112"/>
      <c r="K78" s="64"/>
      <c r="L78" s="64"/>
      <c r="M78" s="99"/>
      <c r="N78" s="64"/>
      <c r="O78" s="64"/>
      <c r="P78" s="99"/>
      <c r="Q78" s="64"/>
      <c r="R78" s="64"/>
      <c r="S78" s="64"/>
      <c r="T78" s="99"/>
    </row>
    <row r="79" spans="1:20" x14ac:dyDescent="0.25">
      <c r="A79" s="62"/>
      <c r="B79" s="14"/>
      <c r="C79" s="14"/>
      <c r="D79" s="14"/>
      <c r="E79" s="112"/>
      <c r="F79" s="112"/>
      <c r="G79" s="112"/>
      <c r="H79" s="112"/>
      <c r="I79" s="112"/>
      <c r="J79" s="112"/>
      <c r="K79" s="64"/>
      <c r="L79" s="64"/>
      <c r="M79" s="99"/>
      <c r="N79" s="64"/>
      <c r="O79" s="64"/>
      <c r="P79" s="99"/>
      <c r="Q79" s="64"/>
      <c r="R79" s="64"/>
      <c r="S79" s="64"/>
      <c r="T79" s="99"/>
    </row>
    <row r="80" spans="1:20" x14ac:dyDescent="0.25">
      <c r="A80" s="62"/>
      <c r="B80" s="14"/>
      <c r="C80" s="14"/>
      <c r="D80" s="14"/>
      <c r="E80" s="112"/>
      <c r="F80" s="112"/>
      <c r="G80" s="112"/>
      <c r="H80" s="112"/>
      <c r="I80" s="112"/>
      <c r="J80" s="112"/>
      <c r="K80" s="64"/>
      <c r="L80" s="64"/>
      <c r="M80" s="99"/>
      <c r="N80" s="64"/>
      <c r="O80" s="64"/>
      <c r="P80" s="99"/>
      <c r="Q80" s="64"/>
      <c r="R80" s="64"/>
      <c r="S80" s="64"/>
      <c r="T80" s="99"/>
    </row>
    <row r="81" spans="1:20" x14ac:dyDescent="0.25">
      <c r="A81" s="62"/>
      <c r="B81" s="14"/>
      <c r="C81" s="14"/>
      <c r="D81" s="14"/>
      <c r="E81" s="112"/>
      <c r="F81" s="112"/>
      <c r="G81" s="112"/>
      <c r="H81" s="112"/>
      <c r="I81" s="112"/>
      <c r="J81" s="112"/>
      <c r="K81" s="64"/>
      <c r="L81" s="64"/>
      <c r="M81" s="99"/>
      <c r="N81" s="64"/>
      <c r="O81" s="64"/>
      <c r="P81" s="99"/>
      <c r="Q81" s="64"/>
      <c r="R81" s="64"/>
      <c r="S81" s="64"/>
      <c r="T81" s="99"/>
    </row>
    <row r="82" spans="1:20" x14ac:dyDescent="0.25">
      <c r="A82" s="62"/>
      <c r="B82" s="14"/>
      <c r="C82" s="14"/>
      <c r="D82" s="14"/>
      <c r="E82" s="112"/>
      <c r="F82" s="112"/>
      <c r="G82" s="112"/>
      <c r="H82" s="112"/>
      <c r="I82" s="112"/>
      <c r="J82" s="112"/>
      <c r="K82" s="64"/>
      <c r="L82" s="64"/>
      <c r="M82" s="99"/>
      <c r="N82" s="64"/>
      <c r="O82" s="64"/>
      <c r="P82" s="99"/>
      <c r="Q82" s="64"/>
      <c r="R82" s="64"/>
      <c r="S82" s="64"/>
      <c r="T82" s="99"/>
    </row>
    <row r="83" spans="1:20" x14ac:dyDescent="0.25">
      <c r="A83" s="62"/>
      <c r="B83" s="14"/>
      <c r="C83" s="14"/>
      <c r="D83" s="14"/>
      <c r="E83" s="112"/>
      <c r="F83" s="112"/>
      <c r="G83" s="112"/>
      <c r="H83" s="112"/>
      <c r="I83" s="112"/>
      <c r="J83" s="112"/>
      <c r="K83" s="64"/>
      <c r="L83" s="64"/>
      <c r="M83" s="99"/>
      <c r="N83" s="64"/>
      <c r="O83" s="64"/>
      <c r="P83" s="99"/>
      <c r="Q83" s="64"/>
      <c r="R83" s="64"/>
      <c r="S83" s="64"/>
      <c r="T83" s="99"/>
    </row>
    <row r="84" spans="1:20" x14ac:dyDescent="0.25">
      <c r="A84" s="62"/>
      <c r="B84" s="14"/>
      <c r="C84" s="14"/>
      <c r="D84" s="14"/>
      <c r="E84" s="112"/>
      <c r="F84" s="112"/>
      <c r="G84" s="112"/>
      <c r="H84" s="112"/>
      <c r="I84" s="112"/>
      <c r="J84" s="112"/>
      <c r="K84" s="64"/>
      <c r="L84" s="64"/>
      <c r="M84" s="99"/>
      <c r="N84" s="64"/>
      <c r="O84" s="64"/>
      <c r="P84" s="99"/>
      <c r="Q84" s="64"/>
      <c r="R84" s="64"/>
      <c r="S84" s="64"/>
      <c r="T84" s="99"/>
    </row>
    <row r="85" spans="1:20" x14ac:dyDescent="0.25">
      <c r="A85" s="62"/>
      <c r="B85" s="14"/>
      <c r="C85" s="14"/>
      <c r="D85" s="14"/>
      <c r="E85" s="112"/>
      <c r="F85" s="112"/>
      <c r="G85" s="112"/>
      <c r="H85" s="112"/>
      <c r="I85" s="112"/>
      <c r="J85" s="112"/>
      <c r="K85" s="64"/>
      <c r="L85" s="64"/>
      <c r="M85" s="64"/>
      <c r="N85" s="64"/>
      <c r="O85" s="64"/>
      <c r="P85" s="99"/>
      <c r="Q85" s="64"/>
      <c r="R85" s="64"/>
      <c r="S85" s="64"/>
      <c r="T85" s="99"/>
    </row>
    <row r="86" spans="1:20" x14ac:dyDescent="0.25">
      <c r="A86" s="62"/>
      <c r="B86" s="14"/>
      <c r="C86" s="14"/>
      <c r="D86" s="14"/>
      <c r="E86" s="112"/>
      <c r="F86" s="112"/>
      <c r="G86" s="112"/>
      <c r="H86" s="112"/>
      <c r="I86" s="112"/>
      <c r="J86" s="112"/>
      <c r="K86" s="64"/>
      <c r="L86" s="64"/>
      <c r="M86" s="64"/>
      <c r="N86" s="64"/>
      <c r="O86" s="64"/>
      <c r="P86" s="99"/>
      <c r="Q86" s="64"/>
      <c r="R86" s="64"/>
      <c r="S86" s="64"/>
      <c r="T86" s="99"/>
    </row>
    <row r="87" spans="1:20" x14ac:dyDescent="0.25">
      <c r="A87" s="62"/>
      <c r="B87" s="14"/>
      <c r="C87" s="14"/>
      <c r="D87" s="14"/>
      <c r="E87" s="112"/>
      <c r="F87" s="112"/>
      <c r="G87" s="112"/>
      <c r="H87" s="112"/>
      <c r="I87" s="112"/>
      <c r="J87" s="112"/>
      <c r="K87" s="64"/>
      <c r="L87" s="64"/>
      <c r="M87" s="64"/>
      <c r="N87" s="64"/>
      <c r="O87" s="64"/>
      <c r="P87" s="99"/>
      <c r="Q87" s="64"/>
      <c r="R87" s="64"/>
      <c r="S87" s="64"/>
      <c r="T87" s="99"/>
    </row>
    <row r="88" spans="1:20" x14ac:dyDescent="0.25">
      <c r="A88" s="62"/>
      <c r="B88" s="14"/>
      <c r="C88" s="14"/>
      <c r="D88" s="14"/>
      <c r="E88" s="112"/>
      <c r="F88" s="112"/>
      <c r="G88" s="112"/>
      <c r="H88" s="112"/>
      <c r="I88" s="112"/>
      <c r="J88" s="112"/>
      <c r="K88" s="64"/>
      <c r="L88" s="64"/>
      <c r="M88" s="64"/>
      <c r="N88" s="64"/>
      <c r="O88" s="64"/>
      <c r="P88" s="99"/>
      <c r="Q88" s="64"/>
      <c r="R88" s="64"/>
      <c r="S88" s="64"/>
      <c r="T88" s="99"/>
    </row>
    <row r="89" spans="1:20" x14ac:dyDescent="0.25">
      <c r="A89" s="62"/>
      <c r="B89" s="14"/>
      <c r="C89" s="14"/>
      <c r="D89" s="14"/>
      <c r="E89" s="112"/>
      <c r="F89" s="112"/>
      <c r="G89" s="112"/>
      <c r="H89" s="112"/>
      <c r="I89" s="112"/>
      <c r="J89" s="112"/>
      <c r="K89" s="64"/>
      <c r="L89" s="64"/>
      <c r="M89" s="64"/>
      <c r="N89" s="64"/>
      <c r="O89" s="64"/>
      <c r="P89" s="99"/>
      <c r="Q89" s="64"/>
      <c r="R89" s="64"/>
      <c r="S89" s="64"/>
      <c r="T89" s="99"/>
    </row>
    <row r="90" spans="1:20" x14ac:dyDescent="0.25">
      <c r="A90" s="62"/>
      <c r="B90" s="14"/>
      <c r="C90" s="14"/>
      <c r="D90" s="14"/>
      <c r="E90" s="112"/>
      <c r="F90" s="112"/>
      <c r="G90" s="112"/>
      <c r="H90" s="112"/>
      <c r="I90" s="112"/>
      <c r="J90" s="112"/>
      <c r="K90" s="64"/>
      <c r="L90" s="64"/>
      <c r="M90" s="64"/>
      <c r="N90" s="64"/>
      <c r="O90" s="64"/>
      <c r="P90" s="99"/>
      <c r="Q90" s="64"/>
      <c r="R90" s="64"/>
      <c r="S90" s="64"/>
      <c r="T90" s="99"/>
    </row>
    <row r="91" spans="1:20" x14ac:dyDescent="0.25">
      <c r="A91" s="62"/>
      <c r="B91" s="14"/>
      <c r="C91" s="14"/>
      <c r="D91" s="14"/>
      <c r="E91" s="112"/>
      <c r="F91" s="112"/>
      <c r="G91" s="112"/>
      <c r="H91" s="112"/>
      <c r="I91" s="112"/>
      <c r="J91" s="112"/>
      <c r="K91" s="64"/>
      <c r="L91" s="64"/>
      <c r="M91" s="64"/>
      <c r="N91" s="64"/>
      <c r="O91" s="64"/>
      <c r="P91" s="99"/>
      <c r="Q91" s="64"/>
      <c r="R91" s="64"/>
      <c r="S91" s="64"/>
      <c r="T91" s="99"/>
    </row>
    <row r="92" spans="1:20" x14ac:dyDescent="0.25">
      <c r="A92" s="62"/>
      <c r="B92" s="14"/>
      <c r="C92" s="14"/>
      <c r="D92" s="14"/>
      <c r="E92" s="112"/>
      <c r="F92" s="112"/>
      <c r="G92" s="112"/>
      <c r="H92" s="112"/>
      <c r="I92" s="112"/>
      <c r="J92" s="112"/>
      <c r="K92" s="64"/>
      <c r="L92" s="64"/>
      <c r="M92" s="64"/>
      <c r="N92" s="64"/>
      <c r="O92" s="64"/>
      <c r="P92" s="99"/>
      <c r="Q92" s="64"/>
      <c r="R92" s="64"/>
      <c r="S92" s="64"/>
      <c r="T92" s="99"/>
    </row>
    <row r="93" spans="1:20" x14ac:dyDescent="0.25">
      <c r="A93" s="62"/>
      <c r="B93" s="14"/>
      <c r="C93" s="14"/>
      <c r="D93" s="14"/>
      <c r="E93" s="112"/>
      <c r="F93" s="112"/>
      <c r="G93" s="112"/>
      <c r="H93" s="112"/>
      <c r="I93" s="112"/>
      <c r="J93" s="112"/>
      <c r="K93" s="64"/>
      <c r="L93" s="64"/>
      <c r="M93" s="64"/>
      <c r="N93" s="64"/>
      <c r="O93" s="64"/>
      <c r="P93" s="99"/>
      <c r="Q93" s="64"/>
      <c r="R93" s="64"/>
      <c r="S93" s="64"/>
      <c r="T93" s="99"/>
    </row>
    <row r="94" spans="1:20" x14ac:dyDescent="0.25">
      <c r="A94" s="62"/>
      <c r="B94" s="14"/>
      <c r="C94" s="14"/>
      <c r="D94" s="14"/>
      <c r="E94" s="112"/>
      <c r="F94" s="112"/>
      <c r="G94" s="112"/>
      <c r="H94" s="112"/>
      <c r="I94" s="112"/>
      <c r="J94" s="112"/>
      <c r="K94" s="64"/>
      <c r="L94" s="64"/>
      <c r="M94" s="64"/>
      <c r="N94" s="64"/>
      <c r="O94" s="64"/>
      <c r="P94" s="99"/>
      <c r="Q94" s="64"/>
      <c r="R94" s="64"/>
      <c r="S94" s="64"/>
      <c r="T94" s="99"/>
    </row>
    <row r="95" spans="1:20" x14ac:dyDescent="0.25">
      <c r="A95" s="62"/>
      <c r="B95" s="14"/>
      <c r="C95" s="14"/>
      <c r="D95" s="14"/>
      <c r="E95" s="112"/>
      <c r="F95" s="112"/>
      <c r="G95" s="112"/>
      <c r="H95" s="112"/>
      <c r="I95" s="112"/>
      <c r="J95" s="112"/>
      <c r="K95" s="64"/>
      <c r="L95" s="64"/>
      <c r="M95" s="64"/>
      <c r="N95" s="64"/>
      <c r="O95" s="64"/>
      <c r="P95" s="99"/>
      <c r="Q95" s="64"/>
      <c r="R95" s="64"/>
      <c r="S95" s="64"/>
      <c r="T95" s="99"/>
    </row>
    <row r="96" spans="1:20" x14ac:dyDescent="0.25">
      <c r="A96" s="62"/>
      <c r="B96" s="14"/>
      <c r="C96" s="14"/>
      <c r="D96" s="14"/>
      <c r="E96" s="112"/>
      <c r="F96" s="112"/>
      <c r="G96" s="112"/>
      <c r="H96" s="112"/>
      <c r="I96" s="112"/>
      <c r="J96" s="112"/>
      <c r="K96" s="64"/>
      <c r="L96" s="64"/>
      <c r="M96" s="64"/>
      <c r="N96" s="64"/>
      <c r="O96" s="64"/>
      <c r="P96" s="99"/>
      <c r="Q96" s="64"/>
      <c r="R96" s="64"/>
      <c r="S96" s="64"/>
      <c r="T96" s="99"/>
    </row>
    <row r="97" spans="1:20" x14ac:dyDescent="0.25">
      <c r="A97" s="62"/>
      <c r="B97" s="14"/>
      <c r="C97" s="14"/>
      <c r="D97" s="14"/>
      <c r="E97" s="112"/>
      <c r="F97" s="112"/>
      <c r="G97" s="112"/>
      <c r="H97" s="112"/>
      <c r="I97" s="112"/>
      <c r="J97" s="112"/>
      <c r="K97" s="64"/>
      <c r="L97" s="64"/>
      <c r="M97" s="64"/>
      <c r="N97" s="64"/>
      <c r="O97" s="64"/>
      <c r="P97" s="99"/>
      <c r="Q97" s="64"/>
      <c r="R97" s="64"/>
      <c r="S97" s="64"/>
      <c r="T97" s="99"/>
    </row>
    <row r="98" spans="1:20" x14ac:dyDescent="0.25">
      <c r="A98" s="62"/>
      <c r="B98" s="14"/>
      <c r="C98" s="14"/>
      <c r="D98" s="14"/>
      <c r="E98" s="112"/>
      <c r="F98" s="112"/>
      <c r="G98" s="112"/>
      <c r="H98" s="112"/>
      <c r="I98" s="112"/>
      <c r="J98" s="112"/>
      <c r="K98" s="64"/>
      <c r="L98" s="64"/>
      <c r="M98" s="64"/>
      <c r="N98" s="64"/>
      <c r="O98" s="64"/>
      <c r="P98" s="99"/>
      <c r="Q98" s="64"/>
      <c r="R98" s="64"/>
      <c r="S98" s="64"/>
      <c r="T98" s="99"/>
    </row>
    <row r="99" spans="1:20" x14ac:dyDescent="0.25">
      <c r="A99" s="62"/>
      <c r="B99" s="14"/>
      <c r="C99" s="14"/>
      <c r="D99" s="14"/>
      <c r="E99" s="112"/>
      <c r="F99" s="112"/>
      <c r="G99" s="112"/>
      <c r="H99" s="112"/>
      <c r="I99" s="112"/>
      <c r="J99" s="112"/>
      <c r="K99" s="64"/>
      <c r="L99" s="64"/>
      <c r="M99" s="64"/>
      <c r="N99" s="64"/>
      <c r="O99" s="64"/>
      <c r="P99" s="99"/>
      <c r="Q99" s="64"/>
      <c r="R99" s="64"/>
      <c r="S99" s="64"/>
      <c r="T99" s="99"/>
    </row>
    <row r="100" spans="1:20" x14ac:dyDescent="0.25">
      <c r="A100" s="62"/>
      <c r="B100" s="14"/>
      <c r="C100" s="14"/>
      <c r="D100" s="14"/>
      <c r="E100" s="112"/>
      <c r="F100" s="112"/>
      <c r="G100" s="112"/>
      <c r="H100" s="112"/>
      <c r="I100" s="112"/>
      <c r="J100" s="112"/>
      <c r="K100" s="64"/>
      <c r="L100" s="64"/>
      <c r="M100" s="64"/>
      <c r="N100" s="64"/>
      <c r="O100" s="64"/>
      <c r="P100" s="99"/>
      <c r="Q100" s="64"/>
      <c r="R100" s="64"/>
      <c r="S100" s="64"/>
      <c r="T100" s="99"/>
    </row>
    <row r="101" spans="1:20" x14ac:dyDescent="0.25">
      <c r="A101" s="62"/>
      <c r="B101" s="14"/>
      <c r="C101" s="14"/>
      <c r="D101" s="14"/>
      <c r="E101" s="112"/>
      <c r="F101" s="112"/>
      <c r="G101" s="112"/>
      <c r="H101" s="112"/>
      <c r="I101" s="112"/>
      <c r="J101" s="112"/>
      <c r="K101" s="64"/>
      <c r="L101" s="64"/>
      <c r="M101" s="64"/>
      <c r="N101" s="64"/>
      <c r="O101" s="64"/>
      <c r="P101" s="99"/>
      <c r="Q101" s="64"/>
      <c r="R101" s="64"/>
      <c r="S101" s="64"/>
      <c r="T101" s="64"/>
    </row>
    <row r="102" spans="1:20" x14ac:dyDescent="0.25">
      <c r="A102" s="62"/>
      <c r="B102" s="14"/>
      <c r="C102" s="14"/>
      <c r="D102" s="14"/>
      <c r="E102" s="112"/>
      <c r="F102" s="112"/>
      <c r="G102" s="112"/>
      <c r="H102" s="112"/>
      <c r="I102" s="112"/>
      <c r="J102" s="112"/>
      <c r="K102" s="64"/>
      <c r="L102" s="64"/>
      <c r="M102" s="64"/>
      <c r="N102" s="64"/>
      <c r="O102" s="64"/>
      <c r="P102" s="64"/>
      <c r="Q102" s="64"/>
      <c r="R102" s="64"/>
      <c r="S102" s="64"/>
      <c r="T102" s="64"/>
    </row>
    <row r="103" spans="1:20" x14ac:dyDescent="0.25">
      <c r="A103" s="62"/>
      <c r="B103" s="14"/>
      <c r="C103" s="14"/>
      <c r="D103" s="14"/>
      <c r="E103" s="112"/>
      <c r="F103" s="112"/>
      <c r="G103" s="112"/>
      <c r="H103" s="112"/>
      <c r="I103" s="112"/>
      <c r="J103" s="112"/>
      <c r="K103" s="64"/>
      <c r="L103" s="64"/>
      <c r="M103" s="64"/>
      <c r="N103" s="64"/>
      <c r="O103" s="64"/>
      <c r="P103" s="64"/>
      <c r="Q103" s="64"/>
      <c r="R103" s="64"/>
      <c r="S103" s="64"/>
      <c r="T103" s="64"/>
    </row>
    <row r="104" spans="1:20" x14ac:dyDescent="0.25">
      <c r="A104" s="62"/>
      <c r="B104" s="14"/>
      <c r="C104" s="14"/>
      <c r="D104" s="14"/>
      <c r="E104" s="112"/>
      <c r="F104" s="112"/>
      <c r="G104" s="112"/>
      <c r="H104" s="112"/>
      <c r="I104" s="112"/>
      <c r="J104" s="112"/>
      <c r="K104" s="64"/>
      <c r="L104" s="64"/>
      <c r="M104" s="64"/>
      <c r="N104" s="64"/>
      <c r="O104" s="64"/>
      <c r="P104" s="64"/>
      <c r="Q104" s="64"/>
      <c r="R104" s="64"/>
      <c r="S104" s="64"/>
      <c r="T104" s="64"/>
    </row>
    <row r="105" spans="1:20" x14ac:dyDescent="0.25">
      <c r="A105" s="62"/>
      <c r="B105" s="14"/>
      <c r="C105" s="14"/>
      <c r="D105" s="14"/>
      <c r="E105" s="112"/>
      <c r="F105" s="112"/>
      <c r="G105" s="112"/>
      <c r="H105" s="112"/>
      <c r="I105" s="112"/>
      <c r="J105" s="112"/>
      <c r="K105" s="64"/>
      <c r="L105" s="64"/>
      <c r="M105" s="64"/>
      <c r="N105" s="64"/>
      <c r="O105" s="64"/>
      <c r="P105" s="64"/>
      <c r="Q105" s="64"/>
      <c r="R105" s="64"/>
      <c r="S105" s="64"/>
      <c r="T105" s="64"/>
    </row>
    <row r="106" spans="1:20" x14ac:dyDescent="0.25">
      <c r="A106" s="62"/>
      <c r="B106" s="14"/>
      <c r="C106" s="14"/>
      <c r="D106" s="14"/>
      <c r="E106" s="112"/>
      <c r="F106" s="112"/>
      <c r="G106" s="112"/>
      <c r="H106" s="112"/>
      <c r="I106" s="112"/>
      <c r="J106" s="112"/>
      <c r="K106" s="64"/>
      <c r="L106" s="64"/>
      <c r="M106" s="64"/>
      <c r="N106" s="64"/>
      <c r="O106" s="64"/>
      <c r="P106" s="64"/>
      <c r="Q106" s="64"/>
      <c r="R106" s="64"/>
      <c r="S106" s="64"/>
      <c r="T106" s="64"/>
    </row>
    <row r="107" spans="1:20" x14ac:dyDescent="0.25">
      <c r="A107" s="62"/>
      <c r="B107" s="14"/>
      <c r="C107" s="14"/>
      <c r="D107" s="14"/>
      <c r="E107" s="112"/>
      <c r="F107" s="112"/>
      <c r="G107" s="112"/>
      <c r="H107" s="112"/>
      <c r="I107" s="112"/>
      <c r="J107" s="112"/>
      <c r="K107" s="64"/>
      <c r="L107" s="64"/>
      <c r="M107" s="64"/>
      <c r="N107" s="64"/>
      <c r="O107" s="64"/>
      <c r="P107" s="64"/>
      <c r="Q107" s="64"/>
      <c r="R107" s="64"/>
      <c r="S107" s="64"/>
      <c r="T107" s="64"/>
    </row>
    <row r="108" spans="1:20" x14ac:dyDescent="0.25">
      <c r="A108" s="62"/>
      <c r="B108" s="14"/>
      <c r="C108" s="14"/>
      <c r="D108" s="14"/>
      <c r="E108" s="112"/>
      <c r="F108" s="112"/>
      <c r="G108" s="112"/>
      <c r="H108" s="112"/>
      <c r="I108" s="112"/>
      <c r="J108" s="112"/>
      <c r="K108" s="64"/>
      <c r="L108" s="64"/>
      <c r="M108" s="64"/>
      <c r="N108" s="64"/>
      <c r="O108" s="64"/>
      <c r="P108" s="64"/>
      <c r="Q108" s="64"/>
      <c r="R108" s="64"/>
      <c r="S108" s="64"/>
      <c r="T108" s="64"/>
    </row>
    <row r="109" spans="1:20" x14ac:dyDescent="0.25">
      <c r="A109" s="62"/>
      <c r="B109" s="14"/>
      <c r="C109" s="14"/>
      <c r="D109" s="14"/>
      <c r="E109" s="112"/>
      <c r="F109" s="112"/>
      <c r="G109" s="112"/>
      <c r="H109" s="112"/>
      <c r="I109" s="112"/>
      <c r="J109" s="112"/>
      <c r="K109" s="64"/>
      <c r="L109" s="64"/>
      <c r="M109" s="64"/>
      <c r="N109" s="64"/>
      <c r="O109" s="64"/>
      <c r="P109" s="64"/>
      <c r="Q109" s="64"/>
      <c r="R109" s="64"/>
      <c r="S109" s="64"/>
      <c r="T109" s="64"/>
    </row>
    <row r="110" spans="1:20" x14ac:dyDescent="0.25">
      <c r="A110" s="62"/>
      <c r="B110" s="14"/>
      <c r="C110" s="14"/>
      <c r="D110" s="14"/>
      <c r="E110" s="112"/>
      <c r="F110" s="112"/>
      <c r="G110" s="112"/>
      <c r="H110" s="112"/>
      <c r="I110" s="112"/>
      <c r="J110" s="112"/>
      <c r="K110" s="64"/>
      <c r="L110" s="64"/>
      <c r="M110" s="64"/>
      <c r="N110" s="64"/>
      <c r="O110" s="64"/>
      <c r="P110" s="64"/>
      <c r="Q110" s="64"/>
      <c r="R110" s="64"/>
      <c r="S110" s="64"/>
      <c r="T110" s="64"/>
    </row>
    <row r="111" spans="1:20" x14ac:dyDescent="0.25">
      <c r="A111" s="62"/>
      <c r="B111" s="14"/>
      <c r="C111" s="14"/>
      <c r="D111" s="14"/>
      <c r="E111" s="112"/>
      <c r="F111" s="112"/>
      <c r="G111" s="112"/>
      <c r="H111" s="112"/>
      <c r="I111" s="112"/>
      <c r="J111" s="112"/>
      <c r="K111" s="64"/>
      <c r="L111" s="64"/>
      <c r="M111" s="64"/>
      <c r="N111" s="64"/>
      <c r="O111" s="64"/>
      <c r="P111" s="64"/>
      <c r="Q111" s="64"/>
      <c r="R111" s="64"/>
      <c r="S111" s="64"/>
      <c r="T111" s="64"/>
    </row>
    <row r="112" spans="1:20" x14ac:dyDescent="0.25">
      <c r="A112" s="62"/>
      <c r="B112" s="14"/>
      <c r="C112" s="14"/>
      <c r="D112" s="14"/>
      <c r="E112" s="112"/>
      <c r="F112" s="112"/>
      <c r="G112" s="112"/>
      <c r="H112" s="112"/>
      <c r="I112" s="112"/>
      <c r="J112" s="112"/>
      <c r="K112" s="64"/>
      <c r="L112" s="64"/>
      <c r="M112" s="64"/>
      <c r="N112" s="64"/>
      <c r="O112" s="64"/>
      <c r="P112" s="64"/>
      <c r="Q112" s="64"/>
      <c r="R112" s="64"/>
      <c r="S112" s="64"/>
      <c r="T112" s="64"/>
    </row>
    <row r="113" spans="1:20" x14ac:dyDescent="0.25">
      <c r="A113" s="62"/>
      <c r="B113" s="14"/>
      <c r="C113" s="14"/>
      <c r="D113" s="14"/>
      <c r="E113" s="112"/>
      <c r="F113" s="112"/>
      <c r="G113" s="112"/>
      <c r="H113" s="112"/>
      <c r="I113" s="112"/>
      <c r="J113" s="112"/>
      <c r="K113" s="64"/>
      <c r="L113" s="64"/>
      <c r="M113" s="64"/>
      <c r="N113" s="64"/>
      <c r="O113" s="64"/>
      <c r="P113" s="64"/>
      <c r="Q113" s="64"/>
      <c r="R113" s="64"/>
      <c r="S113" s="64"/>
      <c r="T113" s="64"/>
    </row>
    <row r="114" spans="1:20" x14ac:dyDescent="0.25">
      <c r="A114" s="62"/>
      <c r="B114" s="14"/>
      <c r="C114" s="14"/>
      <c r="D114" s="14"/>
      <c r="E114" s="112"/>
      <c r="F114" s="112"/>
      <c r="G114" s="112"/>
      <c r="H114" s="112"/>
      <c r="I114" s="112"/>
      <c r="J114" s="112"/>
      <c r="K114" s="64"/>
      <c r="L114" s="64"/>
      <c r="M114" s="64"/>
      <c r="N114" s="64"/>
      <c r="O114" s="64"/>
      <c r="P114" s="64"/>
      <c r="Q114" s="64"/>
      <c r="R114" s="64"/>
      <c r="S114" s="64"/>
      <c r="T114" s="64"/>
    </row>
    <row r="115" spans="1:20" x14ac:dyDescent="0.25">
      <c r="A115" s="62"/>
      <c r="B115" s="14"/>
      <c r="C115" s="14"/>
      <c r="D115" s="14"/>
      <c r="E115" s="112"/>
      <c r="F115" s="112"/>
      <c r="G115" s="112"/>
      <c r="H115" s="112"/>
      <c r="I115" s="112"/>
      <c r="J115" s="112"/>
      <c r="K115" s="64"/>
      <c r="L115" s="64"/>
      <c r="M115" s="64"/>
      <c r="N115" s="64"/>
      <c r="O115" s="64"/>
      <c r="P115" s="64"/>
      <c r="Q115" s="64"/>
      <c r="R115" s="64"/>
      <c r="S115" s="64"/>
      <c r="T115" s="64"/>
    </row>
    <row r="116" spans="1:20" x14ac:dyDescent="0.25">
      <c r="A116" s="62"/>
      <c r="B116" s="14"/>
      <c r="C116" s="14"/>
      <c r="D116" s="14"/>
      <c r="E116" s="112"/>
      <c r="F116" s="112"/>
      <c r="G116" s="112"/>
      <c r="H116" s="112"/>
      <c r="I116" s="112"/>
      <c r="J116" s="112"/>
      <c r="K116" s="64"/>
      <c r="L116" s="64"/>
      <c r="M116" s="64"/>
      <c r="N116" s="64"/>
      <c r="O116" s="64"/>
      <c r="P116" s="64"/>
      <c r="Q116" s="64"/>
      <c r="R116" s="64"/>
      <c r="S116" s="64"/>
      <c r="T116" s="64"/>
    </row>
    <row r="117" spans="1:20" x14ac:dyDescent="0.25">
      <c r="A117" s="62"/>
      <c r="B117" s="14"/>
      <c r="C117" s="14"/>
      <c r="D117" s="14"/>
      <c r="E117" s="112"/>
      <c r="F117" s="112"/>
      <c r="G117" s="112"/>
      <c r="H117" s="112"/>
      <c r="I117" s="112"/>
      <c r="J117" s="112"/>
      <c r="K117" s="64"/>
      <c r="L117" s="64"/>
      <c r="M117" s="64"/>
      <c r="N117" s="64"/>
      <c r="O117" s="64"/>
      <c r="P117" s="64"/>
      <c r="Q117" s="64"/>
      <c r="R117" s="64"/>
      <c r="S117" s="64"/>
      <c r="T117" s="64"/>
    </row>
    <row r="118" spans="1:20" x14ac:dyDescent="0.25">
      <c r="A118" s="62"/>
      <c r="B118" s="14"/>
      <c r="C118" s="14"/>
      <c r="D118" s="14"/>
      <c r="E118" s="112"/>
      <c r="F118" s="112"/>
      <c r="G118" s="112"/>
      <c r="H118" s="112"/>
      <c r="I118" s="112"/>
      <c r="J118" s="112"/>
      <c r="K118" s="64"/>
      <c r="L118" s="64"/>
      <c r="M118" s="64"/>
      <c r="N118" s="64"/>
      <c r="O118" s="64"/>
      <c r="P118" s="64"/>
      <c r="Q118" s="64"/>
      <c r="R118" s="64"/>
      <c r="S118" s="64"/>
      <c r="T118" s="64"/>
    </row>
    <row r="119" spans="1:20" x14ac:dyDescent="0.25">
      <c r="A119" s="62"/>
      <c r="B119" s="14"/>
      <c r="C119" s="14"/>
      <c r="D119" s="14"/>
      <c r="E119" s="112"/>
      <c r="F119" s="112"/>
      <c r="G119" s="112"/>
      <c r="H119" s="112"/>
      <c r="I119" s="112"/>
      <c r="J119" s="112"/>
      <c r="K119" s="64"/>
      <c r="L119" s="64"/>
      <c r="M119" s="64"/>
      <c r="N119" s="64"/>
      <c r="O119" s="64"/>
      <c r="P119" s="64"/>
      <c r="Q119" s="64"/>
      <c r="R119" s="64"/>
      <c r="S119" s="64"/>
      <c r="T119" s="64"/>
    </row>
    <row r="120" spans="1:20" x14ac:dyDescent="0.25">
      <c r="A120" s="62"/>
      <c r="B120" s="14"/>
      <c r="C120" s="14"/>
      <c r="D120" s="14"/>
      <c r="E120" s="112"/>
      <c r="F120" s="112"/>
      <c r="G120" s="112"/>
      <c r="H120" s="112"/>
      <c r="I120" s="112"/>
      <c r="J120" s="112"/>
      <c r="K120" s="64"/>
      <c r="L120" s="64"/>
      <c r="M120" s="64"/>
      <c r="N120" s="64"/>
      <c r="O120" s="64"/>
      <c r="P120" s="64"/>
      <c r="Q120" s="64"/>
      <c r="R120" s="64"/>
      <c r="S120" s="64"/>
      <c r="T120" s="64"/>
    </row>
    <row r="121" spans="1:20" x14ac:dyDescent="0.25">
      <c r="A121" s="62"/>
      <c r="B121" s="14"/>
      <c r="C121" s="14"/>
      <c r="D121" s="14"/>
      <c r="E121" s="112"/>
      <c r="F121" s="112"/>
      <c r="G121" s="112"/>
      <c r="H121" s="112"/>
      <c r="I121" s="112"/>
      <c r="J121" s="112"/>
      <c r="K121" s="64"/>
      <c r="L121" s="64"/>
      <c r="M121" s="64"/>
      <c r="N121" s="64"/>
      <c r="O121" s="64"/>
      <c r="P121" s="64"/>
      <c r="Q121" s="64"/>
      <c r="R121" s="64"/>
      <c r="S121" s="64"/>
      <c r="T121" s="64"/>
    </row>
    <row r="122" spans="1:20" x14ac:dyDescent="0.25">
      <c r="A122" s="62"/>
      <c r="B122" s="14"/>
      <c r="C122" s="14"/>
      <c r="D122" s="14"/>
      <c r="E122" s="112"/>
      <c r="F122" s="112"/>
      <c r="G122" s="112"/>
      <c r="H122" s="112"/>
      <c r="I122" s="112"/>
      <c r="J122" s="112"/>
      <c r="K122" s="64"/>
      <c r="L122" s="64"/>
      <c r="M122" s="64"/>
      <c r="N122" s="64"/>
      <c r="O122" s="64"/>
      <c r="P122" s="64"/>
      <c r="Q122" s="64"/>
      <c r="R122" s="64"/>
      <c r="S122" s="64"/>
      <c r="T122" s="64"/>
    </row>
    <row r="123" spans="1:20" x14ac:dyDescent="0.25">
      <c r="A123" s="62"/>
      <c r="B123" s="14"/>
      <c r="C123" s="14"/>
      <c r="D123" s="14"/>
      <c r="E123" s="112"/>
      <c r="F123" s="112"/>
      <c r="G123" s="112"/>
      <c r="H123" s="112"/>
      <c r="I123" s="112"/>
      <c r="J123" s="112"/>
      <c r="K123" s="64"/>
      <c r="L123" s="64"/>
      <c r="M123" s="64"/>
      <c r="N123" s="64"/>
      <c r="O123" s="64"/>
      <c r="P123" s="64"/>
      <c r="Q123" s="64"/>
      <c r="R123" s="64"/>
      <c r="S123" s="64"/>
      <c r="T123" s="64"/>
    </row>
    <row r="124" spans="1:20" x14ac:dyDescent="0.25">
      <c r="A124" s="62"/>
      <c r="B124" s="14"/>
      <c r="C124" s="14"/>
      <c r="D124" s="14"/>
      <c r="E124" s="112"/>
      <c r="F124" s="112"/>
      <c r="G124" s="112"/>
      <c r="H124" s="112"/>
      <c r="I124" s="112"/>
      <c r="J124" s="112"/>
      <c r="K124" s="64"/>
      <c r="L124" s="64"/>
      <c r="M124" s="64"/>
      <c r="N124" s="64"/>
      <c r="O124" s="64"/>
      <c r="P124" s="64"/>
      <c r="Q124" s="64"/>
      <c r="R124" s="64"/>
      <c r="S124" s="64"/>
      <c r="T124" s="64"/>
    </row>
    <row r="125" spans="1:20" x14ac:dyDescent="0.25">
      <c r="A125" s="62"/>
      <c r="B125" s="14"/>
      <c r="C125" s="14"/>
      <c r="D125" s="14"/>
      <c r="E125" s="112"/>
      <c r="F125" s="112"/>
      <c r="G125" s="112"/>
      <c r="H125" s="112"/>
      <c r="I125" s="112"/>
      <c r="J125" s="112"/>
      <c r="K125" s="64"/>
      <c r="L125" s="64"/>
      <c r="M125" s="64"/>
      <c r="N125" s="64"/>
      <c r="O125" s="64"/>
      <c r="P125" s="64"/>
      <c r="Q125" s="64"/>
      <c r="R125" s="64"/>
      <c r="S125" s="64"/>
      <c r="T125" s="64"/>
    </row>
    <row r="126" spans="1:20" x14ac:dyDescent="0.25">
      <c r="A126" s="62"/>
      <c r="B126" s="14"/>
      <c r="C126" s="14"/>
      <c r="D126" s="14"/>
      <c r="E126" s="112"/>
      <c r="F126" s="112"/>
      <c r="G126" s="112"/>
      <c r="H126" s="112"/>
      <c r="I126" s="112"/>
      <c r="J126" s="112"/>
      <c r="K126" s="64"/>
      <c r="L126" s="64"/>
      <c r="M126" s="64"/>
      <c r="N126" s="64"/>
      <c r="O126" s="64"/>
      <c r="P126" s="64"/>
      <c r="Q126" s="64"/>
      <c r="R126" s="64"/>
      <c r="S126" s="64"/>
      <c r="T126" s="64"/>
    </row>
    <row r="127" spans="1:20" x14ac:dyDescent="0.25">
      <c r="A127" s="62"/>
      <c r="B127" s="14"/>
      <c r="C127" s="14"/>
      <c r="D127" s="14"/>
      <c r="E127" s="112"/>
      <c r="F127" s="112"/>
      <c r="G127" s="112"/>
      <c r="H127" s="112"/>
      <c r="I127" s="112"/>
      <c r="J127" s="112"/>
      <c r="K127" s="64"/>
      <c r="L127" s="64"/>
      <c r="M127" s="64"/>
      <c r="N127" s="64"/>
      <c r="O127" s="64"/>
      <c r="P127" s="64"/>
      <c r="Q127" s="64"/>
      <c r="R127" s="64"/>
      <c r="S127" s="64"/>
      <c r="T127" s="64"/>
    </row>
    <row r="128" spans="1:20" x14ac:dyDescent="0.25">
      <c r="A128" s="62"/>
      <c r="B128" s="14"/>
      <c r="C128" s="14"/>
      <c r="D128" s="14"/>
      <c r="E128" s="112"/>
      <c r="F128" s="112"/>
      <c r="G128" s="112"/>
      <c r="H128" s="112"/>
      <c r="I128" s="112"/>
      <c r="J128" s="112"/>
      <c r="K128" s="64"/>
      <c r="L128" s="64"/>
      <c r="M128" s="64"/>
      <c r="N128" s="64"/>
      <c r="O128" s="64"/>
      <c r="P128" s="64"/>
      <c r="Q128" s="64"/>
      <c r="R128" s="64"/>
      <c r="S128" s="64"/>
      <c r="T128" s="64"/>
    </row>
    <row r="129" spans="1:20" x14ac:dyDescent="0.25">
      <c r="A129" s="62"/>
      <c r="B129" s="14"/>
      <c r="C129" s="14"/>
      <c r="D129" s="14"/>
      <c r="E129" s="112"/>
      <c r="F129" s="112"/>
      <c r="G129" s="112"/>
      <c r="H129" s="112"/>
      <c r="I129" s="112"/>
      <c r="J129" s="112"/>
      <c r="K129" s="64"/>
      <c r="L129" s="64"/>
      <c r="M129" s="64"/>
      <c r="N129" s="64"/>
      <c r="O129" s="64"/>
      <c r="P129" s="64"/>
      <c r="Q129" s="64"/>
      <c r="R129" s="64"/>
      <c r="S129" s="64"/>
      <c r="T129" s="64"/>
    </row>
    <row r="130" spans="1:20" x14ac:dyDescent="0.25">
      <c r="A130" s="62"/>
      <c r="B130" s="14"/>
      <c r="C130" s="14"/>
      <c r="D130" s="14"/>
      <c r="E130" s="112"/>
      <c r="F130" s="112"/>
      <c r="G130" s="112"/>
      <c r="H130" s="112"/>
      <c r="I130" s="112"/>
      <c r="J130" s="112"/>
      <c r="K130" s="64"/>
      <c r="L130" s="64"/>
      <c r="M130" s="64"/>
      <c r="N130" s="64"/>
      <c r="O130" s="64"/>
      <c r="P130" s="64"/>
      <c r="Q130" s="64"/>
      <c r="R130" s="64"/>
      <c r="S130" s="64"/>
      <c r="T130" s="64"/>
    </row>
    <row r="131" spans="1:20" x14ac:dyDescent="0.25">
      <c r="A131" s="62"/>
      <c r="B131" s="14"/>
      <c r="C131" s="14"/>
      <c r="D131" s="14"/>
      <c r="E131" s="112"/>
      <c r="F131" s="112"/>
      <c r="G131" s="112"/>
      <c r="H131" s="112"/>
      <c r="I131" s="112"/>
      <c r="J131" s="112"/>
      <c r="K131" s="64"/>
      <c r="L131" s="64"/>
      <c r="M131" s="64"/>
      <c r="N131" s="64"/>
      <c r="O131" s="64"/>
      <c r="P131" s="64"/>
      <c r="Q131" s="64"/>
      <c r="R131" s="64"/>
      <c r="S131" s="64"/>
      <c r="T131" s="64"/>
    </row>
    <row r="132" spans="1:20" x14ac:dyDescent="0.25">
      <c r="A132" s="62"/>
      <c r="B132" s="14"/>
      <c r="C132" s="14"/>
      <c r="D132" s="14"/>
      <c r="E132" s="112"/>
      <c r="F132" s="112"/>
      <c r="G132" s="112"/>
      <c r="H132" s="112"/>
      <c r="I132" s="112"/>
      <c r="J132" s="112"/>
      <c r="K132" s="64"/>
      <c r="L132" s="64"/>
      <c r="M132" s="64"/>
      <c r="N132" s="64"/>
      <c r="O132" s="64"/>
      <c r="P132" s="64"/>
      <c r="Q132" s="64"/>
      <c r="R132" s="64"/>
      <c r="S132" s="64"/>
      <c r="T132" s="64"/>
    </row>
    <row r="133" spans="1:20" x14ac:dyDescent="0.25">
      <c r="A133" s="62"/>
      <c r="B133" s="14"/>
      <c r="C133" s="14"/>
      <c r="D133" s="14"/>
      <c r="E133" s="112"/>
      <c r="F133" s="112"/>
      <c r="G133" s="112"/>
      <c r="H133" s="112"/>
      <c r="I133" s="112"/>
      <c r="J133" s="112"/>
      <c r="K133" s="64"/>
      <c r="L133" s="64"/>
      <c r="M133" s="64"/>
      <c r="N133" s="64"/>
      <c r="O133" s="64"/>
      <c r="P133" s="64"/>
      <c r="Q133" s="64"/>
      <c r="R133" s="64"/>
      <c r="S133" s="64"/>
      <c r="T133" s="64"/>
    </row>
    <row r="134" spans="1:20" x14ac:dyDescent="0.25">
      <c r="A134" s="62"/>
      <c r="B134" s="14"/>
      <c r="C134" s="14"/>
      <c r="D134" s="14"/>
      <c r="E134" s="112"/>
      <c r="F134" s="112"/>
      <c r="G134" s="112"/>
      <c r="H134" s="112"/>
      <c r="I134" s="112"/>
      <c r="J134" s="112"/>
      <c r="K134" s="64"/>
      <c r="L134" s="64"/>
      <c r="M134" s="64"/>
      <c r="N134" s="64"/>
      <c r="O134" s="64"/>
      <c r="P134" s="64"/>
      <c r="Q134" s="64"/>
      <c r="R134" s="64"/>
      <c r="S134" s="64"/>
      <c r="T134" s="64"/>
    </row>
    <row r="135" spans="1:20" x14ac:dyDescent="0.25">
      <c r="A135" s="62"/>
      <c r="B135" s="14"/>
      <c r="C135" s="14"/>
      <c r="D135" s="14"/>
      <c r="E135" s="112"/>
      <c r="F135" s="112"/>
      <c r="G135" s="112"/>
      <c r="H135" s="112"/>
      <c r="I135" s="112"/>
      <c r="J135" s="112"/>
      <c r="K135" s="64"/>
      <c r="L135" s="64"/>
      <c r="M135" s="64"/>
      <c r="N135" s="64"/>
      <c r="O135" s="64"/>
      <c r="P135" s="64"/>
      <c r="Q135" s="64"/>
      <c r="R135" s="64"/>
      <c r="S135" s="64"/>
      <c r="T135" s="64"/>
    </row>
    <row r="136" spans="1:20" x14ac:dyDescent="0.25">
      <c r="A136" s="62"/>
      <c r="B136" s="14"/>
      <c r="C136" s="14"/>
      <c r="D136" s="14"/>
      <c r="E136" s="112"/>
      <c r="F136" s="112"/>
      <c r="G136" s="112"/>
      <c r="H136" s="112"/>
      <c r="I136" s="112"/>
      <c r="J136" s="112"/>
      <c r="K136" s="64"/>
      <c r="L136" s="64"/>
      <c r="M136" s="64"/>
      <c r="N136" s="64"/>
      <c r="O136" s="64"/>
      <c r="P136" s="64"/>
      <c r="Q136" s="64"/>
      <c r="R136" s="64"/>
      <c r="S136" s="64"/>
      <c r="T136" s="64"/>
    </row>
    <row r="137" spans="1:20" x14ac:dyDescent="0.25">
      <c r="A137" s="62"/>
      <c r="B137" s="14"/>
      <c r="C137" s="14"/>
      <c r="D137" s="14"/>
      <c r="E137" s="112"/>
      <c r="F137" s="112"/>
      <c r="G137" s="112"/>
      <c r="H137" s="112"/>
      <c r="I137" s="112"/>
      <c r="J137" s="112"/>
      <c r="K137" s="64"/>
      <c r="L137" s="64"/>
      <c r="M137" s="64"/>
      <c r="N137" s="64"/>
      <c r="O137" s="64"/>
      <c r="P137" s="64"/>
      <c r="Q137" s="64"/>
      <c r="R137" s="64"/>
      <c r="S137" s="64"/>
      <c r="T137" s="64"/>
    </row>
    <row r="138" spans="1:20" x14ac:dyDescent="0.25">
      <c r="A138" s="62"/>
      <c r="B138" s="14"/>
      <c r="C138" s="14"/>
      <c r="D138" s="14"/>
      <c r="E138" s="112"/>
      <c r="F138" s="112"/>
      <c r="G138" s="112"/>
      <c r="H138" s="112"/>
      <c r="I138" s="112"/>
      <c r="J138" s="112"/>
      <c r="K138" s="64"/>
      <c r="L138" s="64"/>
      <c r="M138" s="64"/>
      <c r="N138" s="64"/>
      <c r="O138" s="64"/>
      <c r="P138" s="64"/>
      <c r="Q138" s="64"/>
      <c r="R138" s="64"/>
      <c r="S138" s="64"/>
      <c r="T138" s="64"/>
    </row>
    <row r="139" spans="1:20" x14ac:dyDescent="0.25">
      <c r="A139" s="62"/>
    </row>
    <row r="140" spans="1:20" x14ac:dyDescent="0.25">
      <c r="A140" s="62"/>
    </row>
    <row r="141" spans="1:20" x14ac:dyDescent="0.25">
      <c r="A141" s="62"/>
    </row>
    <row r="142" spans="1:20" x14ac:dyDescent="0.25">
      <c r="A142" s="62"/>
    </row>
    <row r="143" spans="1:20" x14ac:dyDescent="0.25">
      <c r="A143" s="62"/>
    </row>
    <row r="144" spans="1:20" x14ac:dyDescent="0.25">
      <c r="A144" s="62"/>
    </row>
    <row r="145" spans="1:1" x14ac:dyDescent="0.25">
      <c r="A145" s="62"/>
    </row>
    <row r="146" spans="1:1" x14ac:dyDescent="0.25">
      <c r="A146" s="62"/>
    </row>
    <row r="147" spans="1:1" x14ac:dyDescent="0.25">
      <c r="A147" s="62"/>
    </row>
    <row r="148" spans="1:1" x14ac:dyDescent="0.25">
      <c r="A148" s="62"/>
    </row>
    <row r="149" spans="1:1" x14ac:dyDescent="0.25">
      <c r="A149" s="62"/>
    </row>
    <row r="150" spans="1:1" x14ac:dyDescent="0.25">
      <c r="A150" s="62"/>
    </row>
    <row r="151" spans="1:1" x14ac:dyDescent="0.25">
      <c r="A151" s="62"/>
    </row>
    <row r="152" spans="1:1" x14ac:dyDescent="0.25">
      <c r="A152" s="62"/>
    </row>
    <row r="153" spans="1:1" x14ac:dyDescent="0.25">
      <c r="A153" s="62"/>
    </row>
    <row r="154" spans="1:1" x14ac:dyDescent="0.25">
      <c r="A154" s="62"/>
    </row>
    <row r="155" spans="1:1" x14ac:dyDescent="0.25">
      <c r="A155" s="62"/>
    </row>
    <row r="156" spans="1:1" x14ac:dyDescent="0.25">
      <c r="A156" s="62"/>
    </row>
    <row r="157" spans="1:1" x14ac:dyDescent="0.25">
      <c r="A157" s="62"/>
    </row>
    <row r="158" spans="1:1" x14ac:dyDescent="0.25">
      <c r="A158" s="62"/>
    </row>
    <row r="159" spans="1:1" x14ac:dyDescent="0.25">
      <c r="A159" s="62"/>
    </row>
    <row r="160" spans="1:1" x14ac:dyDescent="0.25">
      <c r="A160" s="62"/>
    </row>
    <row r="161" spans="1:1" x14ac:dyDescent="0.25">
      <c r="A161" s="62"/>
    </row>
    <row r="162" spans="1:1" x14ac:dyDescent="0.25">
      <c r="A162" s="62"/>
    </row>
    <row r="163" spans="1:1" x14ac:dyDescent="0.25">
      <c r="A163" s="62"/>
    </row>
    <row r="164" spans="1:1" x14ac:dyDescent="0.25">
      <c r="A164" s="62"/>
    </row>
    <row r="165" spans="1:1" x14ac:dyDescent="0.25">
      <c r="A165" s="62"/>
    </row>
    <row r="166" spans="1:1" x14ac:dyDescent="0.25">
      <c r="A166" s="62"/>
    </row>
    <row r="167" spans="1:1" x14ac:dyDescent="0.25">
      <c r="A167" s="62"/>
    </row>
    <row r="168" spans="1:1" x14ac:dyDescent="0.25">
      <c r="A168" s="62"/>
    </row>
    <row r="169" spans="1:1" x14ac:dyDescent="0.25">
      <c r="A169" s="62"/>
    </row>
    <row r="170" spans="1:1" x14ac:dyDescent="0.25">
      <c r="A170" s="62"/>
    </row>
    <row r="171" spans="1:1" x14ac:dyDescent="0.25">
      <c r="A171" s="62"/>
    </row>
    <row r="172" spans="1:1" x14ac:dyDescent="0.25">
      <c r="A172" s="62"/>
    </row>
    <row r="173" spans="1:1" x14ac:dyDescent="0.25">
      <c r="A173" s="62"/>
    </row>
    <row r="174" spans="1:1" x14ac:dyDescent="0.25">
      <c r="A174" s="62"/>
    </row>
    <row r="175" spans="1:1" x14ac:dyDescent="0.25">
      <c r="A175" s="62"/>
    </row>
    <row r="176" spans="1:1" x14ac:dyDescent="0.25">
      <c r="A176" s="62"/>
    </row>
    <row r="177" spans="1:1" x14ac:dyDescent="0.25">
      <c r="A177" s="62"/>
    </row>
    <row r="178" spans="1:1" x14ac:dyDescent="0.25">
      <c r="A178" s="62"/>
    </row>
    <row r="179" spans="1:1" x14ac:dyDescent="0.25">
      <c r="A179" s="62"/>
    </row>
    <row r="180" spans="1:1" x14ac:dyDescent="0.25">
      <c r="A180" s="62"/>
    </row>
    <row r="181" spans="1:1" x14ac:dyDescent="0.25">
      <c r="A181" s="62"/>
    </row>
    <row r="182" spans="1:1" x14ac:dyDescent="0.25">
      <c r="A182" s="62"/>
    </row>
    <row r="183" spans="1:1" x14ac:dyDescent="0.25">
      <c r="A183" s="62"/>
    </row>
    <row r="184" spans="1:1" x14ac:dyDescent="0.25">
      <c r="A184" s="62"/>
    </row>
    <row r="185" spans="1:1" x14ac:dyDescent="0.25">
      <c r="A185" s="62"/>
    </row>
    <row r="186" spans="1:1" x14ac:dyDescent="0.25">
      <c r="A186" s="62"/>
    </row>
    <row r="187" spans="1:1" x14ac:dyDescent="0.25">
      <c r="A187" s="62"/>
    </row>
    <row r="188" spans="1:1" x14ac:dyDescent="0.25">
      <c r="A188" s="62"/>
    </row>
    <row r="189" spans="1:1" x14ac:dyDescent="0.25">
      <c r="A189" s="62"/>
    </row>
    <row r="190" spans="1:1" x14ac:dyDescent="0.25">
      <c r="A190" s="62"/>
    </row>
    <row r="191" spans="1:1" x14ac:dyDescent="0.25">
      <c r="A191" s="62"/>
    </row>
    <row r="192" spans="1:1" x14ac:dyDescent="0.25">
      <c r="A192" s="62"/>
    </row>
    <row r="193" spans="1:1" x14ac:dyDescent="0.25">
      <c r="A193" s="62"/>
    </row>
    <row r="194" spans="1:1" x14ac:dyDescent="0.25">
      <c r="A194" s="62"/>
    </row>
    <row r="195" spans="1:1" x14ac:dyDescent="0.25">
      <c r="A195" s="62"/>
    </row>
    <row r="196" spans="1:1" x14ac:dyDescent="0.25">
      <c r="A196" s="62"/>
    </row>
    <row r="197" spans="1:1" x14ac:dyDescent="0.25">
      <c r="A197" s="62"/>
    </row>
    <row r="198" spans="1:1" x14ac:dyDescent="0.25">
      <c r="A198" s="62"/>
    </row>
    <row r="199" spans="1:1" x14ac:dyDescent="0.25">
      <c r="A199" s="62"/>
    </row>
    <row r="200" spans="1:1" x14ac:dyDescent="0.25">
      <c r="A200" s="62"/>
    </row>
    <row r="201" spans="1:1" x14ac:dyDescent="0.25">
      <c r="A201" s="62"/>
    </row>
    <row r="202" spans="1:1" x14ac:dyDescent="0.25">
      <c r="A202" s="62"/>
    </row>
  </sheetData>
  <mergeCells count="15">
    <mergeCell ref="T2:T4"/>
    <mergeCell ref="N3:O3"/>
    <mergeCell ref="P3:P4"/>
    <mergeCell ref="Q3:R3"/>
    <mergeCell ref="S3:S4"/>
    <mergeCell ref="B2:B4"/>
    <mergeCell ref="C2:C4"/>
    <mergeCell ref="D2:D4"/>
    <mergeCell ref="E3:F3"/>
    <mergeCell ref="G3:G4"/>
    <mergeCell ref="H3:I3"/>
    <mergeCell ref="J3:J4"/>
    <mergeCell ref="K3:L3"/>
    <mergeCell ref="M3:M4"/>
    <mergeCell ref="E2:S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0000"/>
  </sheetPr>
  <dimension ref="A1:T202"/>
  <sheetViews>
    <sheetView workbookViewId="0"/>
  </sheetViews>
  <sheetFormatPr defaultRowHeight="15" x14ac:dyDescent="0.25"/>
  <cols>
    <col min="1" max="1" width="27.5703125" customWidth="1"/>
    <col min="2" max="2" width="5.42578125" customWidth="1"/>
    <col min="4" max="4" width="25.7109375" customWidth="1"/>
    <col min="5" max="7" width="10.140625" style="114" customWidth="1"/>
    <col min="8" max="8" width="9.5703125" style="114" customWidth="1"/>
    <col min="9" max="9" width="9.7109375" style="114" customWidth="1"/>
    <col min="10" max="10" width="9.28515625" style="114" customWidth="1"/>
    <col min="11" max="11" width="9.85546875" style="67" customWidth="1"/>
    <col min="12" max="12" width="10.42578125" style="67" customWidth="1"/>
    <col min="13" max="13" width="9.140625" style="67"/>
    <col min="14" max="14" width="11.140625" style="67" customWidth="1"/>
    <col min="15" max="15" width="10.85546875" style="67" customWidth="1"/>
    <col min="16" max="16" width="9.140625" style="67"/>
    <col min="17" max="17" width="11" style="67" customWidth="1"/>
    <col min="18" max="18" width="10.42578125" style="67" customWidth="1"/>
    <col min="19" max="19" width="9.140625" style="67"/>
    <col min="20" max="20" width="12.7109375" style="67" customWidth="1"/>
  </cols>
  <sheetData>
    <row r="1" spans="1:20" s="62" customFormat="1" ht="23.25" customHeight="1" x14ac:dyDescent="0.3">
      <c r="B1" s="63" t="s">
        <v>151</v>
      </c>
      <c r="E1" s="111"/>
      <c r="F1" s="111"/>
      <c r="G1" s="111"/>
      <c r="H1" s="111"/>
      <c r="I1" s="111"/>
      <c r="J1" s="111"/>
      <c r="K1" s="65"/>
      <c r="L1" s="65"/>
      <c r="M1" s="65"/>
      <c r="N1" s="65"/>
      <c r="O1" s="65"/>
      <c r="P1" s="65"/>
      <c r="Q1" s="65"/>
      <c r="R1" s="65"/>
      <c r="S1" s="65"/>
      <c r="T1" s="65"/>
    </row>
    <row r="2" spans="1:20" ht="14.25" customHeight="1" x14ac:dyDescent="0.25">
      <c r="A2" s="62"/>
      <c r="B2" s="151" t="s">
        <v>26</v>
      </c>
      <c r="C2" s="151" t="s">
        <v>140</v>
      </c>
      <c r="D2" s="151" t="s">
        <v>29</v>
      </c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4"/>
      <c r="T2" s="151" t="s">
        <v>145</v>
      </c>
    </row>
    <row r="3" spans="1:20" x14ac:dyDescent="0.25">
      <c r="A3" s="62"/>
      <c r="B3" s="151"/>
      <c r="C3" s="151"/>
      <c r="D3" s="151"/>
      <c r="E3" s="155" t="s">
        <v>230</v>
      </c>
      <c r="F3" s="154"/>
      <c r="G3" s="156" t="s">
        <v>141</v>
      </c>
      <c r="H3" s="155" t="s">
        <v>231</v>
      </c>
      <c r="I3" s="154"/>
      <c r="J3" s="156" t="s">
        <v>141</v>
      </c>
      <c r="K3" s="151" t="s">
        <v>232</v>
      </c>
      <c r="L3" s="151"/>
      <c r="M3" s="152" t="s">
        <v>141</v>
      </c>
      <c r="N3" s="151" t="s">
        <v>233</v>
      </c>
      <c r="O3" s="151"/>
      <c r="P3" s="152" t="s">
        <v>141</v>
      </c>
      <c r="Q3" s="151" t="s">
        <v>144</v>
      </c>
      <c r="R3" s="151"/>
      <c r="S3" s="152" t="s">
        <v>141</v>
      </c>
      <c r="T3" s="151"/>
    </row>
    <row r="4" spans="1:20" ht="22.5" x14ac:dyDescent="0.25">
      <c r="A4" s="62"/>
      <c r="B4" s="151"/>
      <c r="C4" s="151"/>
      <c r="D4" s="151"/>
      <c r="E4" s="83" t="s">
        <v>142</v>
      </c>
      <c r="F4" s="83" t="s">
        <v>143</v>
      </c>
      <c r="G4" s="157"/>
      <c r="H4" s="83" t="s">
        <v>142</v>
      </c>
      <c r="I4" s="83" t="s">
        <v>143</v>
      </c>
      <c r="J4" s="157"/>
      <c r="K4" s="83" t="s">
        <v>142</v>
      </c>
      <c r="L4" s="83" t="s">
        <v>143</v>
      </c>
      <c r="M4" s="152"/>
      <c r="N4" s="83" t="s">
        <v>142</v>
      </c>
      <c r="O4" s="83" t="s">
        <v>143</v>
      </c>
      <c r="P4" s="152"/>
      <c r="Q4" s="83" t="s">
        <v>142</v>
      </c>
      <c r="R4" s="83" t="s">
        <v>143</v>
      </c>
      <c r="S4" s="152"/>
      <c r="T4" s="151"/>
    </row>
    <row r="5" spans="1:20" ht="16.5" customHeight="1" x14ac:dyDescent="0.25">
      <c r="A5" s="62"/>
      <c r="B5" s="84">
        <v>1</v>
      </c>
      <c r="C5" s="84">
        <v>2</v>
      </c>
      <c r="D5" s="84">
        <v>3</v>
      </c>
      <c r="E5" s="84"/>
      <c r="F5" s="84"/>
      <c r="G5" s="84"/>
      <c r="H5" s="84"/>
      <c r="I5" s="84"/>
      <c r="J5" s="110"/>
      <c r="K5" s="85"/>
      <c r="L5" s="85"/>
      <c r="M5" s="85"/>
      <c r="N5" s="85"/>
      <c r="O5" s="85"/>
      <c r="P5" s="85"/>
      <c r="Q5" s="85"/>
      <c r="R5" s="85"/>
      <c r="S5" s="85"/>
      <c r="T5" s="85">
        <v>13</v>
      </c>
    </row>
    <row r="6" spans="1:20" x14ac:dyDescent="0.25">
      <c r="A6" s="62"/>
      <c r="B6" s="14">
        <v>1</v>
      </c>
      <c r="C6" s="64">
        <f>'DAFTAR SISWA'!B6</f>
        <v>1255</v>
      </c>
      <c r="D6" s="14" t="str">
        <f>'DAFTAR SISWA'!D6</f>
        <v>Adya Woro Anggraeni</v>
      </c>
      <c r="E6" s="112">
        <v>2</v>
      </c>
      <c r="F6" s="112">
        <v>3</v>
      </c>
      <c r="G6" s="113">
        <f>AVERAGE(E6:F6)</f>
        <v>2.5</v>
      </c>
      <c r="H6" s="112">
        <v>4</v>
      </c>
      <c r="I6" s="112">
        <v>5</v>
      </c>
      <c r="J6" s="113">
        <f>AVERAGE(H6:I6)</f>
        <v>4.5</v>
      </c>
      <c r="K6" s="64">
        <v>70</v>
      </c>
      <c r="L6" s="64">
        <v>60</v>
      </c>
      <c r="M6" s="103">
        <f>AVERAGE(K6:L6)</f>
        <v>65</v>
      </c>
      <c r="N6" s="64">
        <v>75</v>
      </c>
      <c r="O6" s="64">
        <v>80</v>
      </c>
      <c r="P6" s="103">
        <f>AVERAGE(N6:O6)</f>
        <v>77.5</v>
      </c>
      <c r="Q6" s="64">
        <v>90</v>
      </c>
      <c r="R6" s="64">
        <v>90</v>
      </c>
      <c r="S6" s="103">
        <f>AVERAGE(Q6:R6)</f>
        <v>90</v>
      </c>
      <c r="T6" s="103">
        <f>AVERAGE(G6+J6+M6+P6+S6)/5</f>
        <v>47.9</v>
      </c>
    </row>
    <row r="7" spans="1:20" x14ac:dyDescent="0.25">
      <c r="A7" s="62"/>
      <c r="B7" s="14">
        <v>2</v>
      </c>
      <c r="C7" s="64">
        <f>'DAFTAR SISWA'!B7</f>
        <v>1349</v>
      </c>
      <c r="D7" s="14" t="str">
        <f>'DAFTAR SISWA'!D7</f>
        <v>Amanda Nikeisya Sudibyo</v>
      </c>
      <c r="E7" s="112">
        <v>3</v>
      </c>
      <c r="F7" s="112"/>
      <c r="G7" s="113">
        <f t="shared" ref="G7:G30" si="0">AVERAGE(E7:F7)</f>
        <v>3</v>
      </c>
      <c r="H7" s="112">
        <v>2</v>
      </c>
      <c r="I7" s="112"/>
      <c r="J7" s="113">
        <f t="shared" ref="J7:J30" si="1">AVERAGE(H7:I7)</f>
        <v>2</v>
      </c>
      <c r="K7" s="64">
        <v>45</v>
      </c>
      <c r="L7" s="64">
        <v>6</v>
      </c>
      <c r="M7" s="103">
        <f t="shared" ref="M7:M30" si="2">AVERAGE(K7:L7)</f>
        <v>25.5</v>
      </c>
      <c r="N7" s="64">
        <v>2</v>
      </c>
      <c r="O7" s="64">
        <v>4</v>
      </c>
      <c r="P7" s="103">
        <f t="shared" ref="P7:P30" si="3">AVERAGE(N7:O7)</f>
        <v>3</v>
      </c>
      <c r="Q7" s="64">
        <v>2</v>
      </c>
      <c r="R7" s="64"/>
      <c r="S7" s="103">
        <f t="shared" ref="S7:S30" si="4">AVERAGE(Q7:R7)</f>
        <v>2</v>
      </c>
      <c r="T7" s="103">
        <f t="shared" ref="T7:T30" si="5">AVERAGE(G7+J7+M7+P7+S7)/5</f>
        <v>7.1</v>
      </c>
    </row>
    <row r="8" spans="1:20" x14ac:dyDescent="0.25">
      <c r="A8" s="62"/>
      <c r="B8" s="14">
        <v>3</v>
      </c>
      <c r="C8" s="64">
        <f>'DAFTAR SISWA'!B8</f>
        <v>1257</v>
      </c>
      <c r="D8" s="14" t="str">
        <f>'DAFTAR SISWA'!D8</f>
        <v>Bimo Anggamahenda</v>
      </c>
      <c r="E8" s="112">
        <v>4</v>
      </c>
      <c r="F8" s="112"/>
      <c r="G8" s="113">
        <f t="shared" si="0"/>
        <v>4</v>
      </c>
      <c r="H8" s="112">
        <v>0</v>
      </c>
      <c r="I8" s="112"/>
      <c r="J8" s="113">
        <f t="shared" si="1"/>
        <v>0</v>
      </c>
      <c r="K8" s="64">
        <v>1</v>
      </c>
      <c r="L8" s="64">
        <v>3</v>
      </c>
      <c r="M8" s="103">
        <f t="shared" si="2"/>
        <v>2</v>
      </c>
      <c r="N8" s="64">
        <v>3</v>
      </c>
      <c r="O8" s="64"/>
      <c r="P8" s="103">
        <f t="shared" si="3"/>
        <v>3</v>
      </c>
      <c r="Q8" s="64">
        <v>1</v>
      </c>
      <c r="R8" s="64"/>
      <c r="S8" s="103">
        <f t="shared" si="4"/>
        <v>1</v>
      </c>
      <c r="T8" s="103">
        <f t="shared" si="5"/>
        <v>2</v>
      </c>
    </row>
    <row r="9" spans="1:20" x14ac:dyDescent="0.25">
      <c r="A9" s="62"/>
      <c r="B9" s="14">
        <v>4</v>
      </c>
      <c r="C9" s="64">
        <f>'DAFTAR SISWA'!B9</f>
        <v>1258</v>
      </c>
      <c r="D9" s="14" t="str">
        <f>'DAFTAR SISWA'!D9</f>
        <v>Bungah Rizki Rokhimah</v>
      </c>
      <c r="E9" s="112">
        <v>5</v>
      </c>
      <c r="F9" s="112"/>
      <c r="G9" s="113">
        <f t="shared" si="0"/>
        <v>5</v>
      </c>
      <c r="H9" s="112">
        <v>-2</v>
      </c>
      <c r="I9" s="112"/>
      <c r="J9" s="113">
        <f t="shared" si="1"/>
        <v>-2</v>
      </c>
      <c r="K9" s="64">
        <v>15</v>
      </c>
      <c r="L9" s="64"/>
      <c r="M9" s="103">
        <f t="shared" si="2"/>
        <v>15</v>
      </c>
      <c r="N9" s="64">
        <v>4</v>
      </c>
      <c r="O9" s="64"/>
      <c r="P9" s="103">
        <f t="shared" si="3"/>
        <v>4</v>
      </c>
      <c r="Q9" s="64">
        <v>0</v>
      </c>
      <c r="R9" s="64">
        <v>67</v>
      </c>
      <c r="S9" s="103">
        <f t="shared" si="4"/>
        <v>33.5</v>
      </c>
      <c r="T9" s="103">
        <f t="shared" si="5"/>
        <v>11.1</v>
      </c>
    </row>
    <row r="10" spans="1:20" x14ac:dyDescent="0.25">
      <c r="A10" s="62"/>
      <c r="B10" s="14">
        <v>5</v>
      </c>
      <c r="C10" s="64">
        <f>'DAFTAR SISWA'!B10</f>
        <v>1259</v>
      </c>
      <c r="D10" s="14" t="str">
        <f>'DAFTAR SISWA'!D10</f>
        <v>Enggar Megawantoro</v>
      </c>
      <c r="E10" s="112">
        <v>6</v>
      </c>
      <c r="F10" s="112"/>
      <c r="G10" s="113">
        <f t="shared" si="0"/>
        <v>6</v>
      </c>
      <c r="H10" s="112">
        <v>-4</v>
      </c>
      <c r="I10" s="112"/>
      <c r="J10" s="113">
        <f t="shared" si="1"/>
        <v>-4</v>
      </c>
      <c r="K10" s="64">
        <v>14.5</v>
      </c>
      <c r="L10" s="64"/>
      <c r="M10" s="103">
        <f t="shared" si="2"/>
        <v>14.5</v>
      </c>
      <c r="N10" s="64">
        <v>5</v>
      </c>
      <c r="O10" s="64"/>
      <c r="P10" s="103">
        <f t="shared" si="3"/>
        <v>5</v>
      </c>
      <c r="Q10" s="64">
        <v>-1</v>
      </c>
      <c r="R10" s="64"/>
      <c r="S10" s="103">
        <f t="shared" si="4"/>
        <v>-1</v>
      </c>
      <c r="T10" s="103">
        <f t="shared" si="5"/>
        <v>4.0999999999999996</v>
      </c>
    </row>
    <row r="11" spans="1:20" x14ac:dyDescent="0.25">
      <c r="A11" s="62"/>
      <c r="B11" s="14">
        <v>6</v>
      </c>
      <c r="C11" s="64">
        <f>'DAFTAR SISWA'!B11</f>
        <v>1260</v>
      </c>
      <c r="D11" s="14" t="str">
        <f>'DAFTAR SISWA'!D11</f>
        <v xml:space="preserve">Firman Ainur Rahmad </v>
      </c>
      <c r="E11" s="112">
        <v>7</v>
      </c>
      <c r="F11" s="112"/>
      <c r="G11" s="113">
        <f t="shared" si="0"/>
        <v>7</v>
      </c>
      <c r="H11" s="112">
        <v>-6</v>
      </c>
      <c r="I11" s="112"/>
      <c r="J11" s="113">
        <f t="shared" si="1"/>
        <v>-6</v>
      </c>
      <c r="K11" s="64">
        <v>14</v>
      </c>
      <c r="L11" s="64"/>
      <c r="M11" s="103">
        <f t="shared" si="2"/>
        <v>14</v>
      </c>
      <c r="N11" s="64">
        <v>6</v>
      </c>
      <c r="O11" s="64"/>
      <c r="P11" s="103">
        <f t="shared" si="3"/>
        <v>6</v>
      </c>
      <c r="Q11" s="64">
        <v>-2</v>
      </c>
      <c r="R11" s="64"/>
      <c r="S11" s="103">
        <f t="shared" si="4"/>
        <v>-2</v>
      </c>
      <c r="T11" s="103">
        <f t="shared" si="5"/>
        <v>3.8</v>
      </c>
    </row>
    <row r="12" spans="1:20" x14ac:dyDescent="0.25">
      <c r="A12" s="62"/>
      <c r="B12" s="14">
        <v>7</v>
      </c>
      <c r="C12" s="64">
        <f>'DAFTAR SISWA'!B12</f>
        <v>1263</v>
      </c>
      <c r="D12" s="14" t="str">
        <f>'DAFTAR SISWA'!D12</f>
        <v>Indra Setyawan</v>
      </c>
      <c r="E12" s="112">
        <v>8</v>
      </c>
      <c r="F12" s="112"/>
      <c r="G12" s="113">
        <f t="shared" si="0"/>
        <v>8</v>
      </c>
      <c r="H12" s="112">
        <v>-8</v>
      </c>
      <c r="I12" s="112"/>
      <c r="J12" s="113">
        <f t="shared" si="1"/>
        <v>-8</v>
      </c>
      <c r="K12" s="64">
        <v>13.5</v>
      </c>
      <c r="L12" s="64"/>
      <c r="M12" s="103">
        <f t="shared" si="2"/>
        <v>13.5</v>
      </c>
      <c r="N12" s="64">
        <v>7</v>
      </c>
      <c r="O12" s="64"/>
      <c r="P12" s="103">
        <f t="shared" si="3"/>
        <v>7</v>
      </c>
      <c r="Q12" s="64">
        <v>-3</v>
      </c>
      <c r="R12" s="64"/>
      <c r="S12" s="103">
        <f t="shared" si="4"/>
        <v>-3</v>
      </c>
      <c r="T12" s="103">
        <f t="shared" si="5"/>
        <v>3.5</v>
      </c>
    </row>
    <row r="13" spans="1:20" x14ac:dyDescent="0.25">
      <c r="A13" s="62"/>
      <c r="B13" s="14">
        <v>8</v>
      </c>
      <c r="C13" s="64">
        <f>'DAFTAR SISWA'!B13</f>
        <v>1311</v>
      </c>
      <c r="D13" s="14" t="str">
        <f>'DAFTAR SISWA'!D13</f>
        <v>Ismi Nur Fadilah</v>
      </c>
      <c r="E13" s="112">
        <v>9</v>
      </c>
      <c r="F13" s="112"/>
      <c r="G13" s="113">
        <f t="shared" si="0"/>
        <v>9</v>
      </c>
      <c r="H13" s="112">
        <v>-10</v>
      </c>
      <c r="I13" s="112"/>
      <c r="J13" s="113">
        <f t="shared" si="1"/>
        <v>-10</v>
      </c>
      <c r="K13" s="64">
        <v>13</v>
      </c>
      <c r="L13" s="64"/>
      <c r="M13" s="103">
        <f t="shared" si="2"/>
        <v>13</v>
      </c>
      <c r="N13" s="64">
        <v>8</v>
      </c>
      <c r="O13" s="64"/>
      <c r="P13" s="103">
        <f t="shared" si="3"/>
        <v>8</v>
      </c>
      <c r="Q13" s="64">
        <v>-4</v>
      </c>
      <c r="R13" s="64"/>
      <c r="S13" s="103">
        <f t="shared" si="4"/>
        <v>-4</v>
      </c>
      <c r="T13" s="103">
        <f t="shared" si="5"/>
        <v>3.2</v>
      </c>
    </row>
    <row r="14" spans="1:20" x14ac:dyDescent="0.25">
      <c r="A14" s="62"/>
      <c r="B14" s="14">
        <v>9</v>
      </c>
      <c r="C14" s="64">
        <f>'DAFTAR SISWA'!B14</f>
        <v>1264</v>
      </c>
      <c r="D14" s="14" t="str">
        <f>'DAFTAR SISWA'!D14</f>
        <v>Jordan Ahmad Kautsar</v>
      </c>
      <c r="E14" s="112">
        <v>10</v>
      </c>
      <c r="F14" s="112"/>
      <c r="G14" s="113">
        <f t="shared" si="0"/>
        <v>10</v>
      </c>
      <c r="H14" s="112">
        <v>-12</v>
      </c>
      <c r="I14" s="112"/>
      <c r="J14" s="113">
        <f t="shared" si="1"/>
        <v>-12</v>
      </c>
      <c r="K14" s="64">
        <v>12.5</v>
      </c>
      <c r="L14" s="64"/>
      <c r="M14" s="103">
        <f t="shared" si="2"/>
        <v>12.5</v>
      </c>
      <c r="N14" s="64">
        <v>9</v>
      </c>
      <c r="O14" s="64"/>
      <c r="P14" s="103">
        <f t="shared" si="3"/>
        <v>9</v>
      </c>
      <c r="Q14" s="64">
        <v>-5</v>
      </c>
      <c r="R14" s="64"/>
      <c r="S14" s="103">
        <f t="shared" si="4"/>
        <v>-5</v>
      </c>
      <c r="T14" s="103">
        <f t="shared" si="5"/>
        <v>2.9</v>
      </c>
    </row>
    <row r="15" spans="1:20" x14ac:dyDescent="0.25">
      <c r="A15" s="62"/>
      <c r="B15" s="14">
        <v>10</v>
      </c>
      <c r="C15" s="64">
        <f>'DAFTAR SISWA'!B15</f>
        <v>1351</v>
      </c>
      <c r="D15" s="14" t="str">
        <f>'DAFTAR SISWA'!D15</f>
        <v xml:space="preserve">Kahfila Zahra Aulia </v>
      </c>
      <c r="E15" s="112">
        <v>11</v>
      </c>
      <c r="F15" s="112"/>
      <c r="G15" s="113">
        <f t="shared" si="0"/>
        <v>11</v>
      </c>
      <c r="H15" s="112">
        <v>-14</v>
      </c>
      <c r="I15" s="112"/>
      <c r="J15" s="113">
        <f t="shared" si="1"/>
        <v>-14</v>
      </c>
      <c r="K15" s="64">
        <v>12</v>
      </c>
      <c r="L15" s="64"/>
      <c r="M15" s="103">
        <f t="shared" si="2"/>
        <v>12</v>
      </c>
      <c r="N15" s="64">
        <v>10</v>
      </c>
      <c r="O15" s="64"/>
      <c r="P15" s="103">
        <f t="shared" si="3"/>
        <v>10</v>
      </c>
      <c r="Q15" s="64">
        <v>-6</v>
      </c>
      <c r="R15" s="64"/>
      <c r="S15" s="103">
        <f t="shared" si="4"/>
        <v>-6</v>
      </c>
      <c r="T15" s="103">
        <f t="shared" si="5"/>
        <v>2.6</v>
      </c>
    </row>
    <row r="16" spans="1:20" x14ac:dyDescent="0.25">
      <c r="A16" s="62"/>
      <c r="B16" s="14">
        <v>11</v>
      </c>
      <c r="C16" s="64">
        <f>'DAFTAR SISWA'!B16</f>
        <v>1265</v>
      </c>
      <c r="D16" s="14" t="str">
        <f>'DAFTAR SISWA'!D16</f>
        <v>Marvin Aditya Pratama</v>
      </c>
      <c r="E16" s="112">
        <v>12</v>
      </c>
      <c r="F16" s="112"/>
      <c r="G16" s="113">
        <f t="shared" si="0"/>
        <v>12</v>
      </c>
      <c r="H16" s="112">
        <v>-16</v>
      </c>
      <c r="I16" s="112"/>
      <c r="J16" s="113">
        <f t="shared" si="1"/>
        <v>-16</v>
      </c>
      <c r="K16" s="64">
        <v>11.5</v>
      </c>
      <c r="L16" s="64"/>
      <c r="M16" s="103">
        <f t="shared" si="2"/>
        <v>11.5</v>
      </c>
      <c r="N16" s="64">
        <v>11</v>
      </c>
      <c r="O16" s="64"/>
      <c r="P16" s="103">
        <f t="shared" si="3"/>
        <v>11</v>
      </c>
      <c r="Q16" s="64">
        <v>-7</v>
      </c>
      <c r="R16" s="64"/>
      <c r="S16" s="103">
        <f t="shared" si="4"/>
        <v>-7</v>
      </c>
      <c r="T16" s="103">
        <f t="shared" si="5"/>
        <v>2.2999999999999998</v>
      </c>
    </row>
    <row r="17" spans="1:20" x14ac:dyDescent="0.25">
      <c r="A17" s="62"/>
      <c r="B17" s="14">
        <v>12</v>
      </c>
      <c r="C17" s="64">
        <f>'DAFTAR SISWA'!B17</f>
        <v>1266</v>
      </c>
      <c r="D17" s="14" t="str">
        <f>'DAFTAR SISWA'!D17</f>
        <v>Muhammad Jibril Al Hafidz</v>
      </c>
      <c r="E17" s="112">
        <v>13</v>
      </c>
      <c r="F17" s="112"/>
      <c r="G17" s="113">
        <f t="shared" si="0"/>
        <v>13</v>
      </c>
      <c r="H17" s="112">
        <v>-18</v>
      </c>
      <c r="I17" s="112"/>
      <c r="J17" s="113">
        <f t="shared" si="1"/>
        <v>-18</v>
      </c>
      <c r="K17" s="64">
        <v>11</v>
      </c>
      <c r="L17" s="64"/>
      <c r="M17" s="103">
        <f t="shared" si="2"/>
        <v>11</v>
      </c>
      <c r="N17" s="64">
        <v>12</v>
      </c>
      <c r="O17" s="64"/>
      <c r="P17" s="103">
        <f t="shared" si="3"/>
        <v>12</v>
      </c>
      <c r="Q17" s="64">
        <v>-8</v>
      </c>
      <c r="R17" s="64"/>
      <c r="S17" s="103">
        <f t="shared" si="4"/>
        <v>-8</v>
      </c>
      <c r="T17" s="103">
        <f t="shared" si="5"/>
        <v>2</v>
      </c>
    </row>
    <row r="18" spans="1:20" x14ac:dyDescent="0.25">
      <c r="A18" s="62"/>
      <c r="B18" s="14">
        <v>13</v>
      </c>
      <c r="C18" s="64">
        <f>'DAFTAR SISWA'!B18</f>
        <v>1267</v>
      </c>
      <c r="D18" s="14" t="str">
        <f>'DAFTAR SISWA'!D18</f>
        <v>Muhammad Khoirun Hanafi</v>
      </c>
      <c r="E18" s="112">
        <v>14</v>
      </c>
      <c r="F18" s="112"/>
      <c r="G18" s="113">
        <f t="shared" si="0"/>
        <v>14</v>
      </c>
      <c r="H18" s="112">
        <v>-20</v>
      </c>
      <c r="I18" s="112"/>
      <c r="J18" s="113">
        <f t="shared" si="1"/>
        <v>-20</v>
      </c>
      <c r="K18" s="64">
        <v>10.5</v>
      </c>
      <c r="L18" s="64"/>
      <c r="M18" s="103">
        <f t="shared" si="2"/>
        <v>10.5</v>
      </c>
      <c r="N18" s="64">
        <v>13</v>
      </c>
      <c r="O18" s="64"/>
      <c r="P18" s="103">
        <f t="shared" si="3"/>
        <v>13</v>
      </c>
      <c r="Q18" s="64">
        <v>-9</v>
      </c>
      <c r="R18" s="64"/>
      <c r="S18" s="103">
        <f t="shared" si="4"/>
        <v>-9</v>
      </c>
      <c r="T18" s="103">
        <f t="shared" si="5"/>
        <v>1.7</v>
      </c>
    </row>
    <row r="19" spans="1:20" x14ac:dyDescent="0.25">
      <c r="A19" s="62"/>
      <c r="B19" s="14">
        <v>14</v>
      </c>
      <c r="C19" s="64">
        <f>'DAFTAR SISWA'!B19</f>
        <v>1269</v>
      </c>
      <c r="D19" s="14" t="str">
        <f>'DAFTAR SISWA'!D19</f>
        <v>Nila Nafira</v>
      </c>
      <c r="E19" s="112">
        <v>15</v>
      </c>
      <c r="F19" s="112"/>
      <c r="G19" s="113">
        <f t="shared" si="0"/>
        <v>15</v>
      </c>
      <c r="H19" s="112">
        <v>-22</v>
      </c>
      <c r="I19" s="112"/>
      <c r="J19" s="113">
        <f t="shared" si="1"/>
        <v>-22</v>
      </c>
      <c r="K19" s="64">
        <v>10</v>
      </c>
      <c r="L19" s="64"/>
      <c r="M19" s="103">
        <f t="shared" si="2"/>
        <v>10</v>
      </c>
      <c r="N19" s="64">
        <v>14</v>
      </c>
      <c r="O19" s="64"/>
      <c r="P19" s="103">
        <f t="shared" si="3"/>
        <v>14</v>
      </c>
      <c r="Q19" s="64">
        <v>-10</v>
      </c>
      <c r="R19" s="64"/>
      <c r="S19" s="103">
        <f t="shared" si="4"/>
        <v>-10</v>
      </c>
      <c r="T19" s="103">
        <f t="shared" si="5"/>
        <v>1.4</v>
      </c>
    </row>
    <row r="20" spans="1:20" x14ac:dyDescent="0.25">
      <c r="A20" s="62"/>
      <c r="B20" s="14">
        <v>15</v>
      </c>
      <c r="C20" s="64">
        <f>'DAFTAR SISWA'!B20</f>
        <v>1389</v>
      </c>
      <c r="D20" s="14" t="str">
        <f>'DAFTAR SISWA'!D20</f>
        <v xml:space="preserve">Oktavia Vivi Novita </v>
      </c>
      <c r="E20" s="112">
        <v>16</v>
      </c>
      <c r="F20" s="112"/>
      <c r="G20" s="113">
        <f t="shared" si="0"/>
        <v>16</v>
      </c>
      <c r="H20" s="112">
        <v>-24</v>
      </c>
      <c r="I20" s="112"/>
      <c r="J20" s="113">
        <f t="shared" si="1"/>
        <v>-24</v>
      </c>
      <c r="K20" s="64">
        <v>9.5000000000000107</v>
      </c>
      <c r="L20" s="64"/>
      <c r="M20" s="103">
        <f t="shared" si="2"/>
        <v>9.5000000000000107</v>
      </c>
      <c r="N20" s="64">
        <v>15</v>
      </c>
      <c r="O20" s="64"/>
      <c r="P20" s="103">
        <f t="shared" si="3"/>
        <v>15</v>
      </c>
      <c r="Q20" s="64">
        <v>-11</v>
      </c>
      <c r="R20" s="64"/>
      <c r="S20" s="103">
        <f t="shared" si="4"/>
        <v>-11</v>
      </c>
      <c r="T20" s="103">
        <f t="shared" si="5"/>
        <v>1.1000000000000021</v>
      </c>
    </row>
    <row r="21" spans="1:20" x14ac:dyDescent="0.25">
      <c r="A21" s="62"/>
      <c r="B21" s="14">
        <v>16</v>
      </c>
      <c r="C21" s="64">
        <f>'DAFTAR SISWA'!B21</f>
        <v>1270</v>
      </c>
      <c r="D21" s="14" t="str">
        <f>'DAFTAR SISWA'!D21</f>
        <v>Patricia Chiquitita</v>
      </c>
      <c r="E21" s="112">
        <v>17</v>
      </c>
      <c r="F21" s="112"/>
      <c r="G21" s="113">
        <f t="shared" si="0"/>
        <v>17</v>
      </c>
      <c r="H21" s="112">
        <v>-26</v>
      </c>
      <c r="I21" s="112"/>
      <c r="J21" s="113">
        <f t="shared" si="1"/>
        <v>-26</v>
      </c>
      <c r="K21" s="64">
        <v>9.0000000000000195</v>
      </c>
      <c r="L21" s="64"/>
      <c r="M21" s="103">
        <f t="shared" si="2"/>
        <v>9.0000000000000195</v>
      </c>
      <c r="N21" s="64">
        <v>16</v>
      </c>
      <c r="O21" s="64"/>
      <c r="P21" s="103">
        <f t="shared" si="3"/>
        <v>16</v>
      </c>
      <c r="Q21" s="64">
        <v>-12</v>
      </c>
      <c r="R21" s="64"/>
      <c r="S21" s="103">
        <f t="shared" si="4"/>
        <v>-12</v>
      </c>
      <c r="T21" s="103">
        <f t="shared" si="5"/>
        <v>0.80000000000000426</v>
      </c>
    </row>
    <row r="22" spans="1:20" x14ac:dyDescent="0.25">
      <c r="A22" s="62"/>
      <c r="B22" s="14">
        <v>17</v>
      </c>
      <c r="C22" s="64">
        <f>'DAFTAR SISWA'!B22</f>
        <v>1271</v>
      </c>
      <c r="D22" s="14" t="str">
        <f>'DAFTAR SISWA'!D22</f>
        <v>Rafa Aditya</v>
      </c>
      <c r="E22" s="112">
        <v>18</v>
      </c>
      <c r="F22" s="112"/>
      <c r="G22" s="113">
        <f t="shared" si="0"/>
        <v>18</v>
      </c>
      <c r="H22" s="112">
        <v>-28</v>
      </c>
      <c r="I22" s="112"/>
      <c r="J22" s="113">
        <f t="shared" si="1"/>
        <v>-28</v>
      </c>
      <c r="K22" s="64">
        <v>8.5000000000000195</v>
      </c>
      <c r="L22" s="64"/>
      <c r="M22" s="103">
        <f t="shared" si="2"/>
        <v>8.5000000000000195</v>
      </c>
      <c r="N22" s="64">
        <v>17</v>
      </c>
      <c r="O22" s="64"/>
      <c r="P22" s="103">
        <f t="shared" si="3"/>
        <v>17</v>
      </c>
      <c r="Q22" s="64">
        <v>-13</v>
      </c>
      <c r="R22" s="64"/>
      <c r="S22" s="103">
        <f t="shared" si="4"/>
        <v>-13</v>
      </c>
      <c r="T22" s="103">
        <f t="shared" si="5"/>
        <v>0.50000000000000389</v>
      </c>
    </row>
    <row r="23" spans="1:20" x14ac:dyDescent="0.25">
      <c r="A23" s="62"/>
      <c r="B23" s="14">
        <v>18</v>
      </c>
      <c r="C23" s="64">
        <f>'DAFTAR SISWA'!B23</f>
        <v>1272</v>
      </c>
      <c r="D23" s="14" t="str">
        <f>'DAFTAR SISWA'!D23</f>
        <v>Rifah Akaya Udin</v>
      </c>
      <c r="E23" s="112">
        <v>19</v>
      </c>
      <c r="F23" s="112"/>
      <c r="G23" s="113">
        <f t="shared" si="0"/>
        <v>19</v>
      </c>
      <c r="H23" s="112">
        <v>-30</v>
      </c>
      <c r="I23" s="112"/>
      <c r="J23" s="113">
        <f t="shared" si="1"/>
        <v>-30</v>
      </c>
      <c r="K23" s="64">
        <v>8.0000000000000195</v>
      </c>
      <c r="L23" s="64"/>
      <c r="M23" s="103">
        <f t="shared" si="2"/>
        <v>8.0000000000000195</v>
      </c>
      <c r="N23" s="64">
        <v>18</v>
      </c>
      <c r="O23" s="64"/>
      <c r="P23" s="103">
        <f t="shared" si="3"/>
        <v>18</v>
      </c>
      <c r="Q23" s="64">
        <v>-14</v>
      </c>
      <c r="R23" s="64"/>
      <c r="S23" s="103">
        <f t="shared" si="4"/>
        <v>-14</v>
      </c>
      <c r="T23" s="103">
        <f t="shared" si="5"/>
        <v>0.2000000000000039</v>
      </c>
    </row>
    <row r="24" spans="1:20" x14ac:dyDescent="0.25">
      <c r="A24" s="62"/>
      <c r="B24" s="14">
        <v>19</v>
      </c>
      <c r="C24" s="64">
        <f>'DAFTAR SISWA'!B24</f>
        <v>1254</v>
      </c>
      <c r="D24" s="14" t="str">
        <f>'DAFTAR SISWA'!D24</f>
        <v>Rifky Ardiansyah</v>
      </c>
      <c r="E24" s="112">
        <v>20</v>
      </c>
      <c r="F24" s="112"/>
      <c r="G24" s="113">
        <f t="shared" si="0"/>
        <v>20</v>
      </c>
      <c r="H24" s="112">
        <v>-32</v>
      </c>
      <c r="I24" s="112"/>
      <c r="J24" s="113">
        <f t="shared" si="1"/>
        <v>-32</v>
      </c>
      <c r="K24" s="64">
        <v>7.5000000000000204</v>
      </c>
      <c r="L24" s="64"/>
      <c r="M24" s="103">
        <f t="shared" si="2"/>
        <v>7.5000000000000204</v>
      </c>
      <c r="N24" s="64">
        <v>19</v>
      </c>
      <c r="O24" s="64"/>
      <c r="P24" s="103">
        <f t="shared" si="3"/>
        <v>19</v>
      </c>
      <c r="Q24" s="64">
        <v>-15</v>
      </c>
      <c r="R24" s="64"/>
      <c r="S24" s="103">
        <f t="shared" si="4"/>
        <v>-15</v>
      </c>
      <c r="T24" s="103">
        <f t="shared" si="5"/>
        <v>-9.9999999999995731E-2</v>
      </c>
    </row>
    <row r="25" spans="1:20" x14ac:dyDescent="0.25">
      <c r="A25" s="62"/>
      <c r="B25" s="14">
        <v>20</v>
      </c>
      <c r="C25" s="64">
        <f>'DAFTAR SISWA'!B25</f>
        <v>1241</v>
      </c>
      <c r="D25" s="14" t="str">
        <f>'DAFTAR SISWA'!D25</f>
        <v>Rizal Hendriawan</v>
      </c>
      <c r="E25" s="112">
        <v>21</v>
      </c>
      <c r="F25" s="112"/>
      <c r="G25" s="113">
        <f t="shared" si="0"/>
        <v>21</v>
      </c>
      <c r="H25" s="112">
        <v>-34</v>
      </c>
      <c r="I25" s="112"/>
      <c r="J25" s="113">
        <f t="shared" si="1"/>
        <v>-34</v>
      </c>
      <c r="K25" s="64">
        <v>7.0000000000000204</v>
      </c>
      <c r="L25" s="64"/>
      <c r="M25" s="103">
        <f t="shared" si="2"/>
        <v>7.0000000000000204</v>
      </c>
      <c r="N25" s="64">
        <v>20</v>
      </c>
      <c r="O25" s="64"/>
      <c r="P25" s="103">
        <f t="shared" si="3"/>
        <v>20</v>
      </c>
      <c r="Q25" s="64">
        <v>-16</v>
      </c>
      <c r="R25" s="64"/>
      <c r="S25" s="103">
        <f t="shared" si="4"/>
        <v>-16</v>
      </c>
      <c r="T25" s="103">
        <f t="shared" si="5"/>
        <v>-0.39999999999999575</v>
      </c>
    </row>
    <row r="26" spans="1:20" x14ac:dyDescent="0.25">
      <c r="A26" s="62"/>
      <c r="B26" s="14">
        <v>21</v>
      </c>
      <c r="C26" s="64">
        <f>'DAFTAR SISWA'!B26</f>
        <v>1274</v>
      </c>
      <c r="D26" s="14" t="str">
        <f>'DAFTAR SISWA'!D26</f>
        <v>Robiyatul Adawiyah</v>
      </c>
      <c r="E26" s="112">
        <v>22</v>
      </c>
      <c r="F26" s="112"/>
      <c r="G26" s="113">
        <f t="shared" si="0"/>
        <v>22</v>
      </c>
      <c r="H26" s="112">
        <v>-36</v>
      </c>
      <c r="I26" s="112"/>
      <c r="J26" s="113">
        <f t="shared" si="1"/>
        <v>-36</v>
      </c>
      <c r="K26" s="64">
        <v>6.5000000000000204</v>
      </c>
      <c r="L26" s="64"/>
      <c r="M26" s="103">
        <f t="shared" si="2"/>
        <v>6.5000000000000204</v>
      </c>
      <c r="N26" s="64">
        <v>21</v>
      </c>
      <c r="O26" s="64"/>
      <c r="P26" s="103">
        <f t="shared" si="3"/>
        <v>21</v>
      </c>
      <c r="Q26" s="64">
        <v>-17</v>
      </c>
      <c r="R26" s="64"/>
      <c r="S26" s="103">
        <f t="shared" si="4"/>
        <v>-17</v>
      </c>
      <c r="T26" s="103">
        <f t="shared" si="5"/>
        <v>-0.69999999999999574</v>
      </c>
    </row>
    <row r="27" spans="1:20" x14ac:dyDescent="0.25">
      <c r="A27" s="62"/>
      <c r="B27" s="14">
        <v>22</v>
      </c>
      <c r="C27" s="64">
        <f>'DAFTAR SISWA'!B27</f>
        <v>1275</v>
      </c>
      <c r="D27" s="14" t="str">
        <f>'DAFTAR SISWA'!D27</f>
        <v>Safitri Ayu Wulandari</v>
      </c>
      <c r="E27" s="112">
        <v>23</v>
      </c>
      <c r="F27" s="112"/>
      <c r="G27" s="113">
        <f t="shared" si="0"/>
        <v>23</v>
      </c>
      <c r="H27" s="112">
        <v>-38</v>
      </c>
      <c r="I27" s="112"/>
      <c r="J27" s="113">
        <f t="shared" si="1"/>
        <v>-38</v>
      </c>
      <c r="K27" s="64">
        <v>6</v>
      </c>
      <c r="L27" s="64"/>
      <c r="M27" s="103">
        <f t="shared" si="2"/>
        <v>6</v>
      </c>
      <c r="N27" s="64">
        <v>22</v>
      </c>
      <c r="O27" s="64"/>
      <c r="P27" s="103">
        <f t="shared" si="3"/>
        <v>22</v>
      </c>
      <c r="Q27" s="64">
        <v>-18</v>
      </c>
      <c r="R27" s="64"/>
      <c r="S27" s="103">
        <f t="shared" si="4"/>
        <v>-18</v>
      </c>
      <c r="T27" s="103">
        <f t="shared" si="5"/>
        <v>-1</v>
      </c>
    </row>
    <row r="28" spans="1:20" x14ac:dyDescent="0.25">
      <c r="A28" s="62"/>
      <c r="B28" s="14">
        <v>23</v>
      </c>
      <c r="C28" s="64">
        <f>'DAFTAR SISWA'!B28</f>
        <v>1423</v>
      </c>
      <c r="D28" s="14" t="str">
        <f>'DAFTAR SISWA'!D28</f>
        <v xml:space="preserve">Saira Rachman </v>
      </c>
      <c r="E28" s="112">
        <v>24</v>
      </c>
      <c r="F28" s="112"/>
      <c r="G28" s="113">
        <f t="shared" si="0"/>
        <v>24</v>
      </c>
      <c r="H28" s="112">
        <v>-40</v>
      </c>
      <c r="I28" s="112"/>
      <c r="J28" s="113">
        <f t="shared" si="1"/>
        <v>-40</v>
      </c>
      <c r="K28" s="64">
        <v>5.5</v>
      </c>
      <c r="L28" s="64"/>
      <c r="M28" s="103">
        <f t="shared" si="2"/>
        <v>5.5</v>
      </c>
      <c r="N28" s="64">
        <v>23</v>
      </c>
      <c r="O28" s="64"/>
      <c r="P28" s="103">
        <f t="shared" si="3"/>
        <v>23</v>
      </c>
      <c r="Q28" s="64">
        <v>-19</v>
      </c>
      <c r="R28" s="64"/>
      <c r="S28" s="103">
        <f t="shared" si="4"/>
        <v>-19</v>
      </c>
      <c r="T28" s="103">
        <f t="shared" si="5"/>
        <v>-1.3</v>
      </c>
    </row>
    <row r="29" spans="1:20" x14ac:dyDescent="0.25">
      <c r="A29" s="62"/>
      <c r="B29" s="14">
        <v>24</v>
      </c>
      <c r="C29" s="64">
        <f>'DAFTAR SISWA'!B29</f>
        <v>1244</v>
      </c>
      <c r="D29" s="14" t="str">
        <f>'DAFTAR SISWA'!D29</f>
        <v>Sisca Indriani Harsari</v>
      </c>
      <c r="E29" s="112">
        <v>25</v>
      </c>
      <c r="F29" s="112"/>
      <c r="G29" s="113">
        <f t="shared" si="0"/>
        <v>25</v>
      </c>
      <c r="H29" s="112">
        <v>-42</v>
      </c>
      <c r="I29" s="112"/>
      <c r="J29" s="113">
        <f t="shared" si="1"/>
        <v>-42</v>
      </c>
      <c r="K29" s="64">
        <v>5</v>
      </c>
      <c r="L29" s="64"/>
      <c r="M29" s="103">
        <f t="shared" si="2"/>
        <v>5</v>
      </c>
      <c r="N29" s="64">
        <v>24</v>
      </c>
      <c r="O29" s="64"/>
      <c r="P29" s="103">
        <f t="shared" si="3"/>
        <v>24</v>
      </c>
      <c r="Q29" s="64">
        <v>40</v>
      </c>
      <c r="R29" s="64"/>
      <c r="S29" s="103">
        <f t="shared" si="4"/>
        <v>40</v>
      </c>
      <c r="T29" s="103">
        <f t="shared" si="5"/>
        <v>10.4</v>
      </c>
    </row>
    <row r="30" spans="1:20" x14ac:dyDescent="0.25">
      <c r="A30" s="62"/>
      <c r="B30" s="14">
        <v>25</v>
      </c>
      <c r="C30" s="64">
        <f>'DAFTAR SISWA'!B30</f>
        <v>1249</v>
      </c>
      <c r="D30" s="14" t="str">
        <f>'DAFTAR SISWA'!D30</f>
        <v>Zaidan Arley</v>
      </c>
      <c r="E30" s="112">
        <v>26</v>
      </c>
      <c r="F30" s="112"/>
      <c r="G30" s="113">
        <f t="shared" si="0"/>
        <v>26</v>
      </c>
      <c r="H30" s="112">
        <v>-44</v>
      </c>
      <c r="I30" s="112"/>
      <c r="J30" s="113">
        <f t="shared" si="1"/>
        <v>-44</v>
      </c>
      <c r="K30" s="64">
        <v>4.5</v>
      </c>
      <c r="L30" s="64"/>
      <c r="M30" s="103">
        <f t="shared" si="2"/>
        <v>4.5</v>
      </c>
      <c r="N30" s="64">
        <v>25</v>
      </c>
      <c r="O30" s="64"/>
      <c r="P30" s="103">
        <f t="shared" si="3"/>
        <v>25</v>
      </c>
      <c r="Q30" s="64">
        <v>-21</v>
      </c>
      <c r="R30" s="64"/>
      <c r="S30" s="103">
        <f t="shared" si="4"/>
        <v>-21</v>
      </c>
      <c r="T30" s="103">
        <f t="shared" si="5"/>
        <v>-1.9</v>
      </c>
    </row>
    <row r="31" spans="1:20" x14ac:dyDescent="0.25">
      <c r="A31" s="62"/>
      <c r="B31" s="14"/>
      <c r="C31" s="64"/>
      <c r="D31" s="14"/>
      <c r="E31" s="112"/>
      <c r="F31" s="112"/>
      <c r="G31" s="113"/>
      <c r="H31" s="112"/>
      <c r="I31" s="112"/>
      <c r="J31" s="113"/>
      <c r="K31" s="64"/>
      <c r="L31" s="64"/>
      <c r="M31" s="99"/>
      <c r="N31" s="64"/>
      <c r="O31" s="64"/>
      <c r="P31" s="99"/>
      <c r="Q31" s="64"/>
      <c r="R31" s="64"/>
      <c r="S31" s="99"/>
      <c r="T31" s="99"/>
    </row>
    <row r="32" spans="1:20" x14ac:dyDescent="0.25">
      <c r="A32" s="62"/>
      <c r="B32" s="14"/>
      <c r="C32" s="64"/>
      <c r="D32" s="14"/>
      <c r="E32" s="112"/>
      <c r="F32" s="112"/>
      <c r="G32" s="113"/>
      <c r="H32" s="112"/>
      <c r="I32" s="112"/>
      <c r="J32" s="113"/>
      <c r="K32" s="64"/>
      <c r="L32" s="64"/>
      <c r="M32" s="99"/>
      <c r="N32" s="64"/>
      <c r="O32" s="64"/>
      <c r="P32" s="99"/>
      <c r="Q32" s="64"/>
      <c r="R32" s="64"/>
      <c r="S32" s="99"/>
      <c r="T32" s="99"/>
    </row>
    <row r="33" spans="1:20" x14ac:dyDescent="0.25">
      <c r="A33" s="62"/>
      <c r="B33" s="14"/>
      <c r="C33" s="64"/>
      <c r="D33" s="14"/>
      <c r="E33" s="112"/>
      <c r="F33" s="112"/>
      <c r="G33" s="113"/>
      <c r="H33" s="112"/>
      <c r="I33" s="112"/>
      <c r="J33" s="113"/>
      <c r="K33" s="64"/>
      <c r="L33" s="64"/>
      <c r="M33" s="99"/>
      <c r="N33" s="64"/>
      <c r="O33" s="64"/>
      <c r="P33" s="99"/>
      <c r="Q33" s="64"/>
      <c r="R33" s="64"/>
      <c r="S33" s="99"/>
      <c r="T33" s="99"/>
    </row>
    <row r="34" spans="1:20" x14ac:dyDescent="0.25">
      <c r="A34" s="62"/>
      <c r="B34" s="14"/>
      <c r="C34" s="64"/>
      <c r="D34" s="14"/>
      <c r="E34" s="112"/>
      <c r="F34" s="112"/>
      <c r="G34" s="113"/>
      <c r="H34" s="112"/>
      <c r="I34" s="112"/>
      <c r="J34" s="113"/>
      <c r="K34" s="64"/>
      <c r="L34" s="64"/>
      <c r="M34" s="99"/>
      <c r="N34" s="64"/>
      <c r="O34" s="64"/>
      <c r="P34" s="99"/>
      <c r="Q34" s="64"/>
      <c r="R34" s="64"/>
      <c r="S34" s="99"/>
      <c r="T34" s="99"/>
    </row>
    <row r="35" spans="1:20" x14ac:dyDescent="0.25">
      <c r="A35" s="62"/>
      <c r="B35" s="14"/>
      <c r="C35" s="64"/>
      <c r="D35" s="14"/>
      <c r="E35" s="112"/>
      <c r="F35" s="112"/>
      <c r="G35" s="113"/>
      <c r="H35" s="112"/>
      <c r="I35" s="112"/>
      <c r="J35" s="113"/>
      <c r="K35" s="64"/>
      <c r="L35" s="64"/>
      <c r="M35" s="99"/>
      <c r="N35" s="64"/>
      <c r="O35" s="64"/>
      <c r="P35" s="99"/>
      <c r="Q35" s="64"/>
      <c r="R35" s="64"/>
      <c r="S35" s="99"/>
      <c r="T35" s="99"/>
    </row>
    <row r="36" spans="1:20" x14ac:dyDescent="0.25">
      <c r="A36" s="62"/>
      <c r="B36" s="14"/>
      <c r="C36" s="64"/>
      <c r="D36" s="14"/>
      <c r="E36" s="112"/>
      <c r="F36" s="112"/>
      <c r="G36" s="113"/>
      <c r="H36" s="112"/>
      <c r="I36" s="112"/>
      <c r="J36" s="113"/>
      <c r="K36" s="64"/>
      <c r="L36" s="64"/>
      <c r="M36" s="99"/>
      <c r="N36" s="64"/>
      <c r="O36" s="64"/>
      <c r="P36" s="99"/>
      <c r="Q36" s="64"/>
      <c r="R36" s="64"/>
      <c r="S36" s="99"/>
      <c r="T36" s="99"/>
    </row>
    <row r="37" spans="1:20" x14ac:dyDescent="0.25">
      <c r="A37" s="62"/>
      <c r="B37" s="14"/>
      <c r="C37" s="64"/>
      <c r="D37" s="14"/>
      <c r="E37" s="112"/>
      <c r="F37" s="112"/>
      <c r="G37" s="113"/>
      <c r="H37" s="112"/>
      <c r="I37" s="112"/>
      <c r="J37" s="113"/>
      <c r="K37" s="64"/>
      <c r="L37" s="64"/>
      <c r="M37" s="99"/>
      <c r="N37" s="64"/>
      <c r="O37" s="64"/>
      <c r="P37" s="99"/>
      <c r="Q37" s="64"/>
      <c r="R37" s="64"/>
      <c r="S37" s="64"/>
      <c r="T37" s="99"/>
    </row>
    <row r="38" spans="1:20" x14ac:dyDescent="0.25">
      <c r="A38" s="62"/>
      <c r="B38" s="14"/>
      <c r="C38" s="64"/>
      <c r="D38" s="14"/>
      <c r="E38" s="112"/>
      <c r="F38" s="112"/>
      <c r="G38" s="113"/>
      <c r="H38" s="112"/>
      <c r="I38" s="112"/>
      <c r="J38" s="113"/>
      <c r="K38" s="64"/>
      <c r="L38" s="64"/>
      <c r="M38" s="99"/>
      <c r="N38" s="64"/>
      <c r="O38" s="64"/>
      <c r="P38" s="99"/>
      <c r="Q38" s="64"/>
      <c r="R38" s="64"/>
      <c r="S38" s="64"/>
      <c r="T38" s="99"/>
    </row>
    <row r="39" spans="1:20" x14ac:dyDescent="0.25">
      <c r="A39" s="62"/>
      <c r="B39" s="14"/>
      <c r="C39" s="64"/>
      <c r="D39" s="14"/>
      <c r="E39" s="112"/>
      <c r="F39" s="112"/>
      <c r="G39" s="113"/>
      <c r="H39" s="112"/>
      <c r="I39" s="112"/>
      <c r="J39" s="113"/>
      <c r="K39" s="64"/>
      <c r="L39" s="64"/>
      <c r="M39" s="99"/>
      <c r="N39" s="64"/>
      <c r="O39" s="64"/>
      <c r="P39" s="99"/>
      <c r="Q39" s="64"/>
      <c r="R39" s="64"/>
      <c r="S39" s="64"/>
      <c r="T39" s="99"/>
    </row>
    <row r="40" spans="1:20" x14ac:dyDescent="0.25">
      <c r="A40" s="62"/>
      <c r="B40" s="14"/>
      <c r="C40" s="64"/>
      <c r="D40" s="14"/>
      <c r="E40" s="112"/>
      <c r="F40" s="112"/>
      <c r="G40" s="113"/>
      <c r="H40" s="112"/>
      <c r="I40" s="112"/>
      <c r="J40" s="113"/>
      <c r="K40" s="64"/>
      <c r="L40" s="64"/>
      <c r="M40" s="99"/>
      <c r="N40" s="64"/>
      <c r="O40" s="64"/>
      <c r="P40" s="99"/>
      <c r="Q40" s="64"/>
      <c r="R40" s="64"/>
      <c r="S40" s="64"/>
      <c r="T40" s="99"/>
    </row>
    <row r="41" spans="1:20" x14ac:dyDescent="0.25">
      <c r="A41" s="62"/>
      <c r="B41" s="14"/>
      <c r="C41" s="64"/>
      <c r="D41" s="14"/>
      <c r="E41" s="112"/>
      <c r="F41" s="112"/>
      <c r="G41" s="113"/>
      <c r="H41" s="112"/>
      <c r="I41" s="112"/>
      <c r="J41" s="113"/>
      <c r="K41" s="64"/>
      <c r="L41" s="64"/>
      <c r="M41" s="99"/>
      <c r="N41" s="64"/>
      <c r="O41" s="64"/>
      <c r="P41" s="99"/>
      <c r="Q41" s="64"/>
      <c r="R41" s="64"/>
      <c r="S41" s="64"/>
      <c r="T41" s="99"/>
    </row>
    <row r="42" spans="1:20" x14ac:dyDescent="0.25">
      <c r="A42" s="62"/>
      <c r="B42" s="14"/>
      <c r="C42" s="64"/>
      <c r="D42" s="14"/>
      <c r="E42" s="112"/>
      <c r="F42" s="112"/>
      <c r="G42" s="113"/>
      <c r="H42" s="112"/>
      <c r="I42" s="112"/>
      <c r="J42" s="112"/>
      <c r="K42" s="64"/>
      <c r="L42" s="64"/>
      <c r="M42" s="99"/>
      <c r="N42" s="64"/>
      <c r="O42" s="64"/>
      <c r="P42" s="99"/>
      <c r="Q42" s="64"/>
      <c r="R42" s="64"/>
      <c r="S42" s="64"/>
      <c r="T42" s="99"/>
    </row>
    <row r="43" spans="1:20" x14ac:dyDescent="0.25">
      <c r="A43" s="62"/>
      <c r="B43" s="14"/>
      <c r="C43" s="64"/>
      <c r="D43" s="14"/>
      <c r="E43" s="112"/>
      <c r="F43" s="112"/>
      <c r="G43" s="113"/>
      <c r="H43" s="112"/>
      <c r="I43" s="112"/>
      <c r="J43" s="112"/>
      <c r="K43" s="64"/>
      <c r="L43" s="64"/>
      <c r="M43" s="99"/>
      <c r="N43" s="64"/>
      <c r="O43" s="64"/>
      <c r="P43" s="99"/>
      <c r="Q43" s="64"/>
      <c r="R43" s="64"/>
      <c r="S43" s="64"/>
      <c r="T43" s="99"/>
    </row>
    <row r="44" spans="1:20" x14ac:dyDescent="0.25">
      <c r="A44" s="62"/>
      <c r="B44" s="14"/>
      <c r="C44" s="14"/>
      <c r="D44" s="14"/>
      <c r="E44" s="112"/>
      <c r="F44" s="112"/>
      <c r="G44" s="113"/>
      <c r="H44" s="112"/>
      <c r="I44" s="112"/>
      <c r="J44" s="112"/>
      <c r="K44" s="64"/>
      <c r="L44" s="64"/>
      <c r="M44" s="99"/>
      <c r="N44" s="64"/>
      <c r="O44" s="64"/>
      <c r="P44" s="99"/>
      <c r="Q44" s="64"/>
      <c r="R44" s="64"/>
      <c r="S44" s="64"/>
      <c r="T44" s="99"/>
    </row>
    <row r="45" spans="1:20" x14ac:dyDescent="0.25">
      <c r="A45" s="62"/>
      <c r="B45" s="14"/>
      <c r="C45" s="14"/>
      <c r="D45" s="14"/>
      <c r="E45" s="112"/>
      <c r="F45" s="112"/>
      <c r="G45" s="113"/>
      <c r="H45" s="112"/>
      <c r="I45" s="112"/>
      <c r="J45" s="112"/>
      <c r="K45" s="64"/>
      <c r="L45" s="64"/>
      <c r="M45" s="99"/>
      <c r="N45" s="64"/>
      <c r="O45" s="64"/>
      <c r="P45" s="99"/>
      <c r="Q45" s="64"/>
      <c r="R45" s="64"/>
      <c r="S45" s="64"/>
      <c r="T45" s="99"/>
    </row>
    <row r="46" spans="1:20" x14ac:dyDescent="0.25">
      <c r="A46" s="62"/>
      <c r="B46" s="14"/>
      <c r="C46" s="14"/>
      <c r="D46" s="14"/>
      <c r="E46" s="112"/>
      <c r="F46" s="112"/>
      <c r="G46" s="113"/>
      <c r="H46" s="112"/>
      <c r="I46" s="112"/>
      <c r="J46" s="112"/>
      <c r="K46" s="64"/>
      <c r="L46" s="64"/>
      <c r="M46" s="99"/>
      <c r="N46" s="64"/>
      <c r="O46" s="64"/>
      <c r="P46" s="99"/>
      <c r="Q46" s="64"/>
      <c r="R46" s="64"/>
      <c r="S46" s="64"/>
      <c r="T46" s="99"/>
    </row>
    <row r="47" spans="1:20" x14ac:dyDescent="0.25">
      <c r="A47" s="62"/>
      <c r="B47" s="14"/>
      <c r="C47" s="14"/>
      <c r="D47" s="14"/>
      <c r="E47" s="112"/>
      <c r="F47" s="112"/>
      <c r="G47" s="113"/>
      <c r="H47" s="112"/>
      <c r="I47" s="112"/>
      <c r="J47" s="112"/>
      <c r="K47" s="64"/>
      <c r="L47" s="64"/>
      <c r="M47" s="99"/>
      <c r="N47" s="64"/>
      <c r="O47" s="64"/>
      <c r="P47" s="99"/>
      <c r="Q47" s="64"/>
      <c r="R47" s="64"/>
      <c r="S47" s="64"/>
      <c r="T47" s="99"/>
    </row>
    <row r="48" spans="1:20" x14ac:dyDescent="0.25">
      <c r="A48" s="62"/>
      <c r="B48" s="14"/>
      <c r="C48" s="14"/>
      <c r="D48" s="14"/>
      <c r="E48" s="112"/>
      <c r="F48" s="112"/>
      <c r="G48" s="113"/>
      <c r="H48" s="112"/>
      <c r="I48" s="112"/>
      <c r="J48" s="112"/>
      <c r="K48" s="64"/>
      <c r="L48" s="64"/>
      <c r="M48" s="99"/>
      <c r="N48" s="64"/>
      <c r="O48" s="64"/>
      <c r="P48" s="99"/>
      <c r="Q48" s="64"/>
      <c r="R48" s="64"/>
      <c r="S48" s="64"/>
      <c r="T48" s="99"/>
    </row>
    <row r="49" spans="1:20" x14ac:dyDescent="0.25">
      <c r="A49" s="62"/>
      <c r="B49" s="14"/>
      <c r="C49" s="14"/>
      <c r="D49" s="14"/>
      <c r="E49" s="112"/>
      <c r="F49" s="112"/>
      <c r="G49" s="113"/>
      <c r="H49" s="112"/>
      <c r="I49" s="112"/>
      <c r="J49" s="112"/>
      <c r="K49" s="64"/>
      <c r="L49" s="64"/>
      <c r="M49" s="99"/>
      <c r="N49" s="64"/>
      <c r="O49" s="64"/>
      <c r="P49" s="99"/>
      <c r="Q49" s="64"/>
      <c r="R49" s="64"/>
      <c r="S49" s="64"/>
      <c r="T49" s="99"/>
    </row>
    <row r="50" spans="1:20" x14ac:dyDescent="0.25">
      <c r="A50" s="62"/>
      <c r="B50" s="14"/>
      <c r="C50" s="14"/>
      <c r="D50" s="14"/>
      <c r="E50" s="112"/>
      <c r="F50" s="112"/>
      <c r="G50" s="113"/>
      <c r="H50" s="112"/>
      <c r="I50" s="112"/>
      <c r="J50" s="112"/>
      <c r="K50" s="64"/>
      <c r="L50" s="64"/>
      <c r="M50" s="99"/>
      <c r="N50" s="64"/>
      <c r="O50" s="64"/>
      <c r="P50" s="99"/>
      <c r="Q50" s="64"/>
      <c r="R50" s="64"/>
      <c r="S50" s="64"/>
      <c r="T50" s="99"/>
    </row>
    <row r="51" spans="1:20" x14ac:dyDescent="0.25">
      <c r="A51" s="62"/>
      <c r="B51" s="14"/>
      <c r="C51" s="14"/>
      <c r="D51" s="14"/>
      <c r="E51" s="112"/>
      <c r="F51" s="112"/>
      <c r="G51" s="113"/>
      <c r="H51" s="112"/>
      <c r="I51" s="112"/>
      <c r="J51" s="112"/>
      <c r="K51" s="64"/>
      <c r="L51" s="64"/>
      <c r="M51" s="99"/>
      <c r="N51" s="64"/>
      <c r="O51" s="64"/>
      <c r="P51" s="99"/>
      <c r="Q51" s="64"/>
      <c r="R51" s="64"/>
      <c r="S51" s="64"/>
      <c r="T51" s="99"/>
    </row>
    <row r="52" spans="1:20" x14ac:dyDescent="0.25">
      <c r="A52" s="62"/>
      <c r="B52" s="14"/>
      <c r="C52" s="14"/>
      <c r="D52" s="14"/>
      <c r="E52" s="112"/>
      <c r="F52" s="112"/>
      <c r="G52" s="113"/>
      <c r="H52" s="112"/>
      <c r="I52" s="112"/>
      <c r="J52" s="112"/>
      <c r="K52" s="64"/>
      <c r="L52" s="64"/>
      <c r="M52" s="99"/>
      <c r="N52" s="64"/>
      <c r="O52" s="64"/>
      <c r="P52" s="99"/>
      <c r="Q52" s="64"/>
      <c r="R52" s="64"/>
      <c r="S52" s="64"/>
      <c r="T52" s="99"/>
    </row>
    <row r="53" spans="1:20" x14ac:dyDescent="0.25">
      <c r="A53" s="62"/>
      <c r="B53" s="14"/>
      <c r="C53" s="14"/>
      <c r="D53" s="14"/>
      <c r="E53" s="112"/>
      <c r="F53" s="112"/>
      <c r="G53" s="113"/>
      <c r="H53" s="112"/>
      <c r="I53" s="112"/>
      <c r="J53" s="112"/>
      <c r="K53" s="64"/>
      <c r="L53" s="64"/>
      <c r="M53" s="99"/>
      <c r="N53" s="64"/>
      <c r="O53" s="64"/>
      <c r="P53" s="99"/>
      <c r="Q53" s="64"/>
      <c r="R53" s="64"/>
      <c r="S53" s="64"/>
      <c r="T53" s="99"/>
    </row>
    <row r="54" spans="1:20" x14ac:dyDescent="0.25">
      <c r="A54" s="62"/>
      <c r="B54" s="14"/>
      <c r="C54" s="14"/>
      <c r="D54" s="14"/>
      <c r="E54" s="112"/>
      <c r="F54" s="112"/>
      <c r="G54" s="113"/>
      <c r="H54" s="112"/>
      <c r="I54" s="112"/>
      <c r="J54" s="112"/>
      <c r="K54" s="64"/>
      <c r="L54" s="64"/>
      <c r="M54" s="99"/>
      <c r="N54" s="64"/>
      <c r="O54" s="64"/>
      <c r="P54" s="99"/>
      <c r="Q54" s="64"/>
      <c r="R54" s="64"/>
      <c r="S54" s="64"/>
      <c r="T54" s="99"/>
    </row>
    <row r="55" spans="1:20" x14ac:dyDescent="0.25">
      <c r="A55" s="62"/>
      <c r="B55" s="14"/>
      <c r="C55" s="14"/>
      <c r="D55" s="14"/>
      <c r="E55" s="112"/>
      <c r="F55" s="112"/>
      <c r="G55" s="113"/>
      <c r="H55" s="112"/>
      <c r="I55" s="112"/>
      <c r="J55" s="112"/>
      <c r="K55" s="64"/>
      <c r="L55" s="64"/>
      <c r="M55" s="99"/>
      <c r="N55" s="64"/>
      <c r="O55" s="64"/>
      <c r="P55" s="99"/>
      <c r="Q55" s="64"/>
      <c r="R55" s="64"/>
      <c r="S55" s="64"/>
      <c r="T55" s="99"/>
    </row>
    <row r="56" spans="1:20" x14ac:dyDescent="0.25">
      <c r="A56" s="62"/>
      <c r="B56" s="14"/>
      <c r="C56" s="14"/>
      <c r="D56" s="14"/>
      <c r="E56" s="112"/>
      <c r="F56" s="112"/>
      <c r="G56" s="113"/>
      <c r="H56" s="112"/>
      <c r="I56" s="112"/>
      <c r="J56" s="112"/>
      <c r="K56" s="64"/>
      <c r="L56" s="64"/>
      <c r="M56" s="99"/>
      <c r="N56" s="64"/>
      <c r="O56" s="64"/>
      <c r="P56" s="99"/>
      <c r="Q56" s="64"/>
      <c r="R56" s="64"/>
      <c r="S56" s="64"/>
      <c r="T56" s="99"/>
    </row>
    <row r="57" spans="1:20" x14ac:dyDescent="0.25">
      <c r="A57" s="62"/>
      <c r="B57" s="14"/>
      <c r="C57" s="14"/>
      <c r="D57" s="14"/>
      <c r="E57" s="112"/>
      <c r="F57" s="112"/>
      <c r="G57" s="113"/>
      <c r="H57" s="112"/>
      <c r="I57" s="112"/>
      <c r="J57" s="112"/>
      <c r="K57" s="64"/>
      <c r="L57" s="64"/>
      <c r="M57" s="99"/>
      <c r="N57" s="64"/>
      <c r="O57" s="64"/>
      <c r="P57" s="99"/>
      <c r="Q57" s="64"/>
      <c r="R57" s="64"/>
      <c r="S57" s="64"/>
      <c r="T57" s="99"/>
    </row>
    <row r="58" spans="1:20" x14ac:dyDescent="0.25">
      <c r="A58" s="62"/>
      <c r="B58" s="14"/>
      <c r="C58" s="14"/>
      <c r="D58" s="14"/>
      <c r="E58" s="112"/>
      <c r="F58" s="112"/>
      <c r="G58" s="113"/>
      <c r="H58" s="112"/>
      <c r="I58" s="112"/>
      <c r="J58" s="112"/>
      <c r="K58" s="64"/>
      <c r="L58" s="64"/>
      <c r="M58" s="99"/>
      <c r="N58" s="64"/>
      <c r="O58" s="64"/>
      <c r="P58" s="99"/>
      <c r="Q58" s="64"/>
      <c r="R58" s="64"/>
      <c r="S58" s="64"/>
      <c r="T58" s="99"/>
    </row>
    <row r="59" spans="1:20" x14ac:dyDescent="0.25">
      <c r="A59" s="62"/>
      <c r="B59" s="14"/>
      <c r="C59" s="14"/>
      <c r="D59" s="14"/>
      <c r="E59" s="112"/>
      <c r="F59" s="112"/>
      <c r="G59" s="112"/>
      <c r="H59" s="112"/>
      <c r="I59" s="112"/>
      <c r="J59" s="112"/>
      <c r="K59" s="64"/>
      <c r="L59" s="64"/>
      <c r="M59" s="99"/>
      <c r="N59" s="64"/>
      <c r="O59" s="64"/>
      <c r="P59" s="99"/>
      <c r="Q59" s="64"/>
      <c r="R59" s="64"/>
      <c r="S59" s="64"/>
      <c r="T59" s="99"/>
    </row>
    <row r="60" spans="1:20" x14ac:dyDescent="0.25">
      <c r="A60" s="62"/>
      <c r="B60" s="14"/>
      <c r="C60" s="14"/>
      <c r="D60" s="14"/>
      <c r="E60" s="112"/>
      <c r="F60" s="112"/>
      <c r="G60" s="112"/>
      <c r="H60" s="112"/>
      <c r="I60" s="112"/>
      <c r="J60" s="112"/>
      <c r="K60" s="64"/>
      <c r="L60" s="64"/>
      <c r="M60" s="99"/>
      <c r="N60" s="64"/>
      <c r="O60" s="64"/>
      <c r="P60" s="99"/>
      <c r="Q60" s="64"/>
      <c r="R60" s="64"/>
      <c r="S60" s="64"/>
      <c r="T60" s="99"/>
    </row>
    <row r="61" spans="1:20" x14ac:dyDescent="0.25">
      <c r="A61" s="62"/>
      <c r="B61" s="14"/>
      <c r="C61" s="14"/>
      <c r="D61" s="14"/>
      <c r="E61" s="112"/>
      <c r="F61" s="112"/>
      <c r="G61" s="112"/>
      <c r="H61" s="112"/>
      <c r="I61" s="112"/>
      <c r="J61" s="112"/>
      <c r="K61" s="64"/>
      <c r="L61" s="64"/>
      <c r="M61" s="99"/>
      <c r="N61" s="64"/>
      <c r="O61" s="64"/>
      <c r="P61" s="99"/>
      <c r="Q61" s="64"/>
      <c r="R61" s="64"/>
      <c r="S61" s="64"/>
      <c r="T61" s="99"/>
    </row>
    <row r="62" spans="1:20" x14ac:dyDescent="0.25">
      <c r="A62" s="62"/>
      <c r="B62" s="14"/>
      <c r="C62" s="14"/>
      <c r="D62" s="14"/>
      <c r="E62" s="112"/>
      <c r="F62" s="112"/>
      <c r="G62" s="112"/>
      <c r="H62" s="112"/>
      <c r="I62" s="112"/>
      <c r="J62" s="112"/>
      <c r="K62" s="64"/>
      <c r="L62" s="64"/>
      <c r="M62" s="99"/>
      <c r="N62" s="64"/>
      <c r="O62" s="64"/>
      <c r="P62" s="99"/>
      <c r="Q62" s="64"/>
      <c r="R62" s="64"/>
      <c r="S62" s="64"/>
      <c r="T62" s="99"/>
    </row>
    <row r="63" spans="1:20" x14ac:dyDescent="0.25">
      <c r="A63" s="62"/>
      <c r="B63" s="14"/>
      <c r="C63" s="14"/>
      <c r="D63" s="14"/>
      <c r="E63" s="112"/>
      <c r="F63" s="112"/>
      <c r="G63" s="112"/>
      <c r="H63" s="112"/>
      <c r="I63" s="112"/>
      <c r="J63" s="112"/>
      <c r="K63" s="64"/>
      <c r="L63" s="64"/>
      <c r="M63" s="99"/>
      <c r="N63" s="64"/>
      <c r="O63" s="64"/>
      <c r="P63" s="99"/>
      <c r="Q63" s="64"/>
      <c r="R63" s="64"/>
      <c r="S63" s="64"/>
      <c r="T63" s="99"/>
    </row>
    <row r="64" spans="1:20" x14ac:dyDescent="0.25">
      <c r="A64" s="62"/>
      <c r="B64" s="14"/>
      <c r="C64" s="14"/>
      <c r="D64" s="14"/>
      <c r="E64" s="112"/>
      <c r="F64" s="112"/>
      <c r="G64" s="112"/>
      <c r="H64" s="112"/>
      <c r="I64" s="112"/>
      <c r="J64" s="112"/>
      <c r="K64" s="64"/>
      <c r="L64" s="64"/>
      <c r="M64" s="99"/>
      <c r="N64" s="64"/>
      <c r="O64" s="64"/>
      <c r="P64" s="99"/>
      <c r="Q64" s="64"/>
      <c r="R64" s="64"/>
      <c r="S64" s="64"/>
      <c r="T64" s="99"/>
    </row>
    <row r="65" spans="1:20" x14ac:dyDescent="0.25">
      <c r="A65" s="62"/>
      <c r="B65" s="14"/>
      <c r="C65" s="14"/>
      <c r="D65" s="14"/>
      <c r="E65" s="112"/>
      <c r="F65" s="112"/>
      <c r="G65" s="112"/>
      <c r="H65" s="112"/>
      <c r="I65" s="112"/>
      <c r="J65" s="112"/>
      <c r="K65" s="64"/>
      <c r="L65" s="64"/>
      <c r="M65" s="99"/>
      <c r="N65" s="64"/>
      <c r="O65" s="64"/>
      <c r="P65" s="99"/>
      <c r="Q65" s="64"/>
      <c r="R65" s="64"/>
      <c r="S65" s="64"/>
      <c r="T65" s="99"/>
    </row>
    <row r="66" spans="1:20" x14ac:dyDescent="0.25">
      <c r="A66" s="62"/>
      <c r="B66" s="14"/>
      <c r="C66" s="14"/>
      <c r="D66" s="14"/>
      <c r="E66" s="112"/>
      <c r="F66" s="112"/>
      <c r="G66" s="112"/>
      <c r="H66" s="112"/>
      <c r="I66" s="112"/>
      <c r="J66" s="112"/>
      <c r="K66" s="64"/>
      <c r="L66" s="64"/>
      <c r="M66" s="99"/>
      <c r="N66" s="64"/>
      <c r="O66" s="64"/>
      <c r="P66" s="99"/>
      <c r="Q66" s="64"/>
      <c r="R66" s="64"/>
      <c r="S66" s="64"/>
      <c r="T66" s="99"/>
    </row>
    <row r="67" spans="1:20" x14ac:dyDescent="0.25">
      <c r="A67" s="62"/>
      <c r="B67" s="14"/>
      <c r="C67" s="14"/>
      <c r="D67" s="14"/>
      <c r="E67" s="112"/>
      <c r="F67" s="112"/>
      <c r="G67" s="112"/>
      <c r="H67" s="112"/>
      <c r="I67" s="112"/>
      <c r="J67" s="112"/>
      <c r="K67" s="64"/>
      <c r="L67" s="64"/>
      <c r="M67" s="99"/>
      <c r="N67" s="64"/>
      <c r="O67" s="64"/>
      <c r="P67" s="99"/>
      <c r="Q67" s="64"/>
      <c r="R67" s="64"/>
      <c r="S67" s="64"/>
      <c r="T67" s="99"/>
    </row>
    <row r="68" spans="1:20" x14ac:dyDescent="0.25">
      <c r="A68" s="62"/>
      <c r="B68" s="14"/>
      <c r="C68" s="14"/>
      <c r="D68" s="14"/>
      <c r="E68" s="112"/>
      <c r="F68" s="112"/>
      <c r="G68" s="112"/>
      <c r="H68" s="112"/>
      <c r="I68" s="112"/>
      <c r="J68" s="112"/>
      <c r="K68" s="64"/>
      <c r="L68" s="64"/>
      <c r="M68" s="99"/>
      <c r="N68" s="64"/>
      <c r="O68" s="64"/>
      <c r="P68" s="99"/>
      <c r="Q68" s="64"/>
      <c r="R68" s="64"/>
      <c r="S68" s="64"/>
      <c r="T68" s="99"/>
    </row>
    <row r="69" spans="1:20" x14ac:dyDescent="0.25">
      <c r="A69" s="62"/>
      <c r="B69" s="14"/>
      <c r="C69" s="14"/>
      <c r="D69" s="14"/>
      <c r="E69" s="112"/>
      <c r="F69" s="112"/>
      <c r="G69" s="112"/>
      <c r="H69" s="112"/>
      <c r="I69" s="112"/>
      <c r="J69" s="112"/>
      <c r="K69" s="64"/>
      <c r="L69" s="64"/>
      <c r="M69" s="99"/>
      <c r="N69" s="64"/>
      <c r="O69" s="64"/>
      <c r="P69" s="99"/>
      <c r="Q69" s="64"/>
      <c r="R69" s="64"/>
      <c r="S69" s="64"/>
      <c r="T69" s="99"/>
    </row>
    <row r="70" spans="1:20" x14ac:dyDescent="0.25">
      <c r="A70" s="62"/>
      <c r="B70" s="14"/>
      <c r="C70" s="14"/>
      <c r="D70" s="14"/>
      <c r="E70" s="112"/>
      <c r="F70" s="112"/>
      <c r="G70" s="112"/>
      <c r="H70" s="112"/>
      <c r="I70" s="112"/>
      <c r="J70" s="112"/>
      <c r="K70" s="64"/>
      <c r="L70" s="64"/>
      <c r="M70" s="99"/>
      <c r="N70" s="64"/>
      <c r="O70" s="64"/>
      <c r="P70" s="99"/>
      <c r="Q70" s="64"/>
      <c r="R70" s="64"/>
      <c r="S70" s="64"/>
      <c r="T70" s="99"/>
    </row>
    <row r="71" spans="1:20" x14ac:dyDescent="0.25">
      <c r="A71" s="62"/>
      <c r="B71" s="14"/>
      <c r="C71" s="14"/>
      <c r="D71" s="14"/>
      <c r="E71" s="112"/>
      <c r="F71" s="112"/>
      <c r="G71" s="112"/>
      <c r="H71" s="112"/>
      <c r="I71" s="112"/>
      <c r="J71" s="112"/>
      <c r="K71" s="64"/>
      <c r="L71" s="64"/>
      <c r="M71" s="99"/>
      <c r="N71" s="64"/>
      <c r="O71" s="64"/>
      <c r="P71" s="99"/>
      <c r="Q71" s="64"/>
      <c r="R71" s="64"/>
      <c r="S71" s="64"/>
      <c r="T71" s="99"/>
    </row>
    <row r="72" spans="1:20" x14ac:dyDescent="0.25">
      <c r="A72" s="62"/>
      <c r="B72" s="14"/>
      <c r="C72" s="14"/>
      <c r="D72" s="14"/>
      <c r="E72" s="112"/>
      <c r="F72" s="112"/>
      <c r="G72" s="112"/>
      <c r="H72" s="112"/>
      <c r="I72" s="112"/>
      <c r="J72" s="112"/>
      <c r="K72" s="64"/>
      <c r="L72" s="64"/>
      <c r="M72" s="99"/>
      <c r="N72" s="64"/>
      <c r="O72" s="64"/>
      <c r="P72" s="99"/>
      <c r="Q72" s="64"/>
      <c r="R72" s="64"/>
      <c r="S72" s="64"/>
      <c r="T72" s="99"/>
    </row>
    <row r="73" spans="1:20" x14ac:dyDescent="0.25">
      <c r="A73" s="62"/>
      <c r="B73" s="14"/>
      <c r="C73" s="14"/>
      <c r="D73" s="14"/>
      <c r="E73" s="112"/>
      <c r="F73" s="112"/>
      <c r="G73" s="112"/>
      <c r="H73" s="112"/>
      <c r="I73" s="112"/>
      <c r="J73" s="112"/>
      <c r="K73" s="64"/>
      <c r="L73" s="64"/>
      <c r="M73" s="99"/>
      <c r="N73" s="64"/>
      <c r="O73" s="64"/>
      <c r="P73" s="99"/>
      <c r="Q73" s="64"/>
      <c r="R73" s="64"/>
      <c r="S73" s="64"/>
      <c r="T73" s="99"/>
    </row>
    <row r="74" spans="1:20" x14ac:dyDescent="0.25">
      <c r="A74" s="62"/>
      <c r="B74" s="14"/>
      <c r="C74" s="14"/>
      <c r="D74" s="14"/>
      <c r="E74" s="112"/>
      <c r="F74" s="112"/>
      <c r="G74" s="112"/>
      <c r="H74" s="112"/>
      <c r="I74" s="112"/>
      <c r="J74" s="112"/>
      <c r="K74" s="64"/>
      <c r="L74" s="64"/>
      <c r="M74" s="99"/>
      <c r="N74" s="64"/>
      <c r="O74" s="64"/>
      <c r="P74" s="99"/>
      <c r="Q74" s="64"/>
      <c r="R74" s="64"/>
      <c r="S74" s="64"/>
      <c r="T74" s="99"/>
    </row>
    <row r="75" spans="1:20" x14ac:dyDescent="0.25">
      <c r="A75" s="62"/>
      <c r="B75" s="14"/>
      <c r="C75" s="14"/>
      <c r="D75" s="14"/>
      <c r="E75" s="112"/>
      <c r="F75" s="112"/>
      <c r="G75" s="112"/>
      <c r="H75" s="112"/>
      <c r="I75" s="112"/>
      <c r="J75" s="112"/>
      <c r="K75" s="64"/>
      <c r="L75" s="64"/>
      <c r="M75" s="99"/>
      <c r="N75" s="64"/>
      <c r="O75" s="64"/>
      <c r="P75" s="99"/>
      <c r="Q75" s="64"/>
      <c r="R75" s="64"/>
      <c r="S75" s="64"/>
      <c r="T75" s="99"/>
    </row>
    <row r="76" spans="1:20" x14ac:dyDescent="0.25">
      <c r="A76" s="62"/>
      <c r="B76" s="14"/>
      <c r="C76" s="14"/>
      <c r="D76" s="14"/>
      <c r="E76" s="112"/>
      <c r="F76" s="112"/>
      <c r="G76" s="112"/>
      <c r="H76" s="112"/>
      <c r="I76" s="112"/>
      <c r="J76" s="112"/>
      <c r="K76" s="64"/>
      <c r="L76" s="64"/>
      <c r="M76" s="99"/>
      <c r="N76" s="64"/>
      <c r="O76" s="64"/>
      <c r="P76" s="99"/>
      <c r="Q76" s="64"/>
      <c r="R76" s="64"/>
      <c r="S76" s="64"/>
      <c r="T76" s="99"/>
    </row>
    <row r="77" spans="1:20" x14ac:dyDescent="0.25">
      <c r="A77" s="62"/>
      <c r="B77" s="14"/>
      <c r="C77" s="14"/>
      <c r="D77" s="14"/>
      <c r="E77" s="112"/>
      <c r="F77" s="112"/>
      <c r="G77" s="112"/>
      <c r="H77" s="112"/>
      <c r="I77" s="112"/>
      <c r="J77" s="112"/>
      <c r="K77" s="64"/>
      <c r="L77" s="64"/>
      <c r="M77" s="99"/>
      <c r="N77" s="64"/>
      <c r="O77" s="64"/>
      <c r="P77" s="99"/>
      <c r="Q77" s="64"/>
      <c r="R77" s="64"/>
      <c r="S77" s="64"/>
      <c r="T77" s="99"/>
    </row>
    <row r="78" spans="1:20" x14ac:dyDescent="0.25">
      <c r="A78" s="62"/>
      <c r="B78" s="14"/>
      <c r="C78" s="14"/>
      <c r="D78" s="14"/>
      <c r="E78" s="112"/>
      <c r="F78" s="112"/>
      <c r="G78" s="112"/>
      <c r="H78" s="112"/>
      <c r="I78" s="112"/>
      <c r="J78" s="112"/>
      <c r="K78" s="64"/>
      <c r="L78" s="64"/>
      <c r="M78" s="99"/>
      <c r="N78" s="64"/>
      <c r="O78" s="64"/>
      <c r="P78" s="99"/>
      <c r="Q78" s="64"/>
      <c r="R78" s="64"/>
      <c r="S78" s="64"/>
      <c r="T78" s="99"/>
    </row>
    <row r="79" spans="1:20" x14ac:dyDescent="0.25">
      <c r="A79" s="62"/>
      <c r="B79" s="14"/>
      <c r="C79" s="14"/>
      <c r="D79" s="14"/>
      <c r="E79" s="112"/>
      <c r="F79" s="112"/>
      <c r="G79" s="112"/>
      <c r="H79" s="112"/>
      <c r="I79" s="112"/>
      <c r="J79" s="112"/>
      <c r="K79" s="64"/>
      <c r="L79" s="64"/>
      <c r="M79" s="99"/>
      <c r="N79" s="64"/>
      <c r="O79" s="64"/>
      <c r="P79" s="99"/>
      <c r="Q79" s="64"/>
      <c r="R79" s="64"/>
      <c r="S79" s="64"/>
      <c r="T79" s="99"/>
    </row>
    <row r="80" spans="1:20" x14ac:dyDescent="0.25">
      <c r="A80" s="62"/>
      <c r="B80" s="14"/>
      <c r="C80" s="14"/>
      <c r="D80" s="14"/>
      <c r="E80" s="112"/>
      <c r="F80" s="112"/>
      <c r="G80" s="112"/>
      <c r="H80" s="112"/>
      <c r="I80" s="112"/>
      <c r="J80" s="112"/>
      <c r="K80" s="64"/>
      <c r="L80" s="64"/>
      <c r="M80" s="99"/>
      <c r="N80" s="64"/>
      <c r="O80" s="64"/>
      <c r="P80" s="99"/>
      <c r="Q80" s="64"/>
      <c r="R80" s="64"/>
      <c r="S80" s="64"/>
      <c r="T80" s="99"/>
    </row>
    <row r="81" spans="1:20" x14ac:dyDescent="0.25">
      <c r="A81" s="62"/>
      <c r="B81" s="14"/>
      <c r="C81" s="14"/>
      <c r="D81" s="14"/>
      <c r="E81" s="112"/>
      <c r="F81" s="112"/>
      <c r="G81" s="112"/>
      <c r="H81" s="112"/>
      <c r="I81" s="112"/>
      <c r="J81" s="112"/>
      <c r="K81" s="64"/>
      <c r="L81" s="64"/>
      <c r="M81" s="99"/>
      <c r="N81" s="64"/>
      <c r="O81" s="64"/>
      <c r="P81" s="99"/>
      <c r="Q81" s="64"/>
      <c r="R81" s="64"/>
      <c r="S81" s="64"/>
      <c r="T81" s="99"/>
    </row>
    <row r="82" spans="1:20" x14ac:dyDescent="0.25">
      <c r="A82" s="62"/>
      <c r="B82" s="14"/>
      <c r="C82" s="14"/>
      <c r="D82" s="14"/>
      <c r="E82" s="112"/>
      <c r="F82" s="112"/>
      <c r="G82" s="112"/>
      <c r="H82" s="112"/>
      <c r="I82" s="112"/>
      <c r="J82" s="112"/>
      <c r="K82" s="64"/>
      <c r="L82" s="64"/>
      <c r="M82" s="99"/>
      <c r="N82" s="64"/>
      <c r="O82" s="64"/>
      <c r="P82" s="99"/>
      <c r="Q82" s="64"/>
      <c r="R82" s="64"/>
      <c r="S82" s="64"/>
      <c r="T82" s="99"/>
    </row>
    <row r="83" spans="1:20" x14ac:dyDescent="0.25">
      <c r="A83" s="62"/>
      <c r="B83" s="14"/>
      <c r="C83" s="14"/>
      <c r="D83" s="14"/>
      <c r="E83" s="112"/>
      <c r="F83" s="112"/>
      <c r="G83" s="112"/>
      <c r="H83" s="112"/>
      <c r="I83" s="112"/>
      <c r="J83" s="112"/>
      <c r="K83" s="64"/>
      <c r="L83" s="64"/>
      <c r="M83" s="99"/>
      <c r="N83" s="64"/>
      <c r="O83" s="64"/>
      <c r="P83" s="99"/>
      <c r="Q83" s="64"/>
      <c r="R83" s="64"/>
      <c r="S83" s="64"/>
      <c r="T83" s="99"/>
    </row>
    <row r="84" spans="1:20" x14ac:dyDescent="0.25">
      <c r="A84" s="62"/>
      <c r="B84" s="14"/>
      <c r="C84" s="14"/>
      <c r="D84" s="14"/>
      <c r="E84" s="112"/>
      <c r="F84" s="112"/>
      <c r="G84" s="112"/>
      <c r="H84" s="112"/>
      <c r="I84" s="112"/>
      <c r="J84" s="112"/>
      <c r="K84" s="64"/>
      <c r="L84" s="64"/>
      <c r="M84" s="99"/>
      <c r="N84" s="64"/>
      <c r="O84" s="64"/>
      <c r="P84" s="99"/>
      <c r="Q84" s="64"/>
      <c r="R84" s="64"/>
      <c r="S84" s="64"/>
      <c r="T84" s="99"/>
    </row>
    <row r="85" spans="1:20" x14ac:dyDescent="0.25">
      <c r="A85" s="62"/>
      <c r="B85" s="14"/>
      <c r="C85" s="14"/>
      <c r="D85" s="14"/>
      <c r="E85" s="112"/>
      <c r="F85" s="112"/>
      <c r="G85" s="112"/>
      <c r="H85" s="112"/>
      <c r="I85" s="112"/>
      <c r="J85" s="112"/>
      <c r="K85" s="64"/>
      <c r="L85" s="64"/>
      <c r="M85" s="64"/>
      <c r="N85" s="64"/>
      <c r="O85" s="64"/>
      <c r="P85" s="99"/>
      <c r="Q85" s="64"/>
      <c r="R85" s="64"/>
      <c r="S85" s="64"/>
      <c r="T85" s="99"/>
    </row>
    <row r="86" spans="1:20" x14ac:dyDescent="0.25">
      <c r="A86" s="62"/>
      <c r="B86" s="14"/>
      <c r="C86" s="14"/>
      <c r="D86" s="14"/>
      <c r="E86" s="112"/>
      <c r="F86" s="112"/>
      <c r="G86" s="112"/>
      <c r="H86" s="112"/>
      <c r="I86" s="112"/>
      <c r="J86" s="112"/>
      <c r="K86" s="64"/>
      <c r="L86" s="64"/>
      <c r="M86" s="64"/>
      <c r="N86" s="64"/>
      <c r="O86" s="64"/>
      <c r="P86" s="99"/>
      <c r="Q86" s="64"/>
      <c r="R86" s="64"/>
      <c r="S86" s="64"/>
      <c r="T86" s="99"/>
    </row>
    <row r="87" spans="1:20" x14ac:dyDescent="0.25">
      <c r="A87" s="62"/>
      <c r="B87" s="14"/>
      <c r="C87" s="14"/>
      <c r="D87" s="14"/>
      <c r="E87" s="112"/>
      <c r="F87" s="112"/>
      <c r="G87" s="112"/>
      <c r="H87" s="112"/>
      <c r="I87" s="112"/>
      <c r="J87" s="112"/>
      <c r="K87" s="64"/>
      <c r="L87" s="64"/>
      <c r="M87" s="64"/>
      <c r="N87" s="64"/>
      <c r="O87" s="64"/>
      <c r="P87" s="99"/>
      <c r="Q87" s="64"/>
      <c r="R87" s="64"/>
      <c r="S87" s="64"/>
      <c r="T87" s="99"/>
    </row>
    <row r="88" spans="1:20" x14ac:dyDescent="0.25">
      <c r="A88" s="62"/>
      <c r="B88" s="14"/>
      <c r="C88" s="14"/>
      <c r="D88" s="14"/>
      <c r="E88" s="112"/>
      <c r="F88" s="112"/>
      <c r="G88" s="112"/>
      <c r="H88" s="112"/>
      <c r="I88" s="112"/>
      <c r="J88" s="112"/>
      <c r="K88" s="64"/>
      <c r="L88" s="64"/>
      <c r="M88" s="64"/>
      <c r="N88" s="64"/>
      <c r="O88" s="64"/>
      <c r="P88" s="99"/>
      <c r="Q88" s="64"/>
      <c r="R88" s="64"/>
      <c r="S88" s="64"/>
      <c r="T88" s="99"/>
    </row>
    <row r="89" spans="1:20" x14ac:dyDescent="0.25">
      <c r="A89" s="62"/>
      <c r="B89" s="14"/>
      <c r="C89" s="14"/>
      <c r="D89" s="14"/>
      <c r="E89" s="112"/>
      <c r="F89" s="112"/>
      <c r="G89" s="112"/>
      <c r="H89" s="112"/>
      <c r="I89" s="112"/>
      <c r="J89" s="112"/>
      <c r="K89" s="64"/>
      <c r="L89" s="64"/>
      <c r="M89" s="64"/>
      <c r="N89" s="64"/>
      <c r="O89" s="64"/>
      <c r="P89" s="99"/>
      <c r="Q89" s="64"/>
      <c r="R89" s="64"/>
      <c r="S89" s="64"/>
      <c r="T89" s="99"/>
    </row>
    <row r="90" spans="1:20" x14ac:dyDescent="0.25">
      <c r="A90" s="62"/>
      <c r="B90" s="14"/>
      <c r="C90" s="14"/>
      <c r="D90" s="14"/>
      <c r="E90" s="112"/>
      <c r="F90" s="112"/>
      <c r="G90" s="112"/>
      <c r="H90" s="112"/>
      <c r="I90" s="112"/>
      <c r="J90" s="112"/>
      <c r="K90" s="64"/>
      <c r="L90" s="64"/>
      <c r="M90" s="64"/>
      <c r="N90" s="64"/>
      <c r="O90" s="64"/>
      <c r="P90" s="99"/>
      <c r="Q90" s="64"/>
      <c r="R90" s="64"/>
      <c r="S90" s="64"/>
      <c r="T90" s="99"/>
    </row>
    <row r="91" spans="1:20" x14ac:dyDescent="0.25">
      <c r="A91" s="62"/>
      <c r="B91" s="14"/>
      <c r="C91" s="14"/>
      <c r="D91" s="14"/>
      <c r="E91" s="112"/>
      <c r="F91" s="112"/>
      <c r="G91" s="112"/>
      <c r="H91" s="112"/>
      <c r="I91" s="112"/>
      <c r="J91" s="112"/>
      <c r="K91" s="64"/>
      <c r="L91" s="64"/>
      <c r="M91" s="64"/>
      <c r="N91" s="64"/>
      <c r="O91" s="64"/>
      <c r="P91" s="99"/>
      <c r="Q91" s="64"/>
      <c r="R91" s="64"/>
      <c r="S91" s="64"/>
      <c r="T91" s="99"/>
    </row>
    <row r="92" spans="1:20" x14ac:dyDescent="0.25">
      <c r="A92" s="62"/>
      <c r="B92" s="14"/>
      <c r="C92" s="14"/>
      <c r="D92" s="14"/>
      <c r="E92" s="112"/>
      <c r="F92" s="112"/>
      <c r="G92" s="112"/>
      <c r="H92" s="112"/>
      <c r="I92" s="112"/>
      <c r="J92" s="112"/>
      <c r="K92" s="64"/>
      <c r="L92" s="64"/>
      <c r="M92" s="64"/>
      <c r="N92" s="64"/>
      <c r="O92" s="64"/>
      <c r="P92" s="99"/>
      <c r="Q92" s="64"/>
      <c r="R92" s="64"/>
      <c r="S92" s="64"/>
      <c r="T92" s="99"/>
    </row>
    <row r="93" spans="1:20" x14ac:dyDescent="0.25">
      <c r="A93" s="62"/>
      <c r="B93" s="14"/>
      <c r="C93" s="14"/>
      <c r="D93" s="14"/>
      <c r="E93" s="112"/>
      <c r="F93" s="112"/>
      <c r="G93" s="112"/>
      <c r="H93" s="112"/>
      <c r="I93" s="112"/>
      <c r="J93" s="112"/>
      <c r="K93" s="64"/>
      <c r="L93" s="64"/>
      <c r="M93" s="64"/>
      <c r="N93" s="64"/>
      <c r="O93" s="64"/>
      <c r="P93" s="99"/>
      <c r="Q93" s="64"/>
      <c r="R93" s="64"/>
      <c r="S93" s="64"/>
      <c r="T93" s="99"/>
    </row>
    <row r="94" spans="1:20" x14ac:dyDescent="0.25">
      <c r="A94" s="62"/>
      <c r="B94" s="14"/>
      <c r="C94" s="14"/>
      <c r="D94" s="14"/>
      <c r="E94" s="112"/>
      <c r="F94" s="112"/>
      <c r="G94" s="112"/>
      <c r="H94" s="112"/>
      <c r="I94" s="112"/>
      <c r="J94" s="112"/>
      <c r="K94" s="64"/>
      <c r="L94" s="64"/>
      <c r="M94" s="64"/>
      <c r="N94" s="64"/>
      <c r="O94" s="64"/>
      <c r="P94" s="99"/>
      <c r="Q94" s="64"/>
      <c r="R94" s="64"/>
      <c r="S94" s="64"/>
      <c r="T94" s="99"/>
    </row>
    <row r="95" spans="1:20" x14ac:dyDescent="0.25">
      <c r="A95" s="62"/>
      <c r="B95" s="14"/>
      <c r="C95" s="14"/>
      <c r="D95" s="14"/>
      <c r="E95" s="112"/>
      <c r="F95" s="112"/>
      <c r="G95" s="112"/>
      <c r="H95" s="112"/>
      <c r="I95" s="112"/>
      <c r="J95" s="112"/>
      <c r="K95" s="64"/>
      <c r="L95" s="64"/>
      <c r="M95" s="64"/>
      <c r="N95" s="64"/>
      <c r="O95" s="64"/>
      <c r="P95" s="99"/>
      <c r="Q95" s="64"/>
      <c r="R95" s="64"/>
      <c r="S95" s="64"/>
      <c r="T95" s="99"/>
    </row>
    <row r="96" spans="1:20" x14ac:dyDescent="0.25">
      <c r="A96" s="62"/>
      <c r="B96" s="14"/>
      <c r="C96" s="14"/>
      <c r="D96" s="14"/>
      <c r="E96" s="112"/>
      <c r="F96" s="112"/>
      <c r="G96" s="112"/>
      <c r="H96" s="112"/>
      <c r="I96" s="112"/>
      <c r="J96" s="112"/>
      <c r="K96" s="64"/>
      <c r="L96" s="64"/>
      <c r="M96" s="64"/>
      <c r="N96" s="64"/>
      <c r="O96" s="64"/>
      <c r="P96" s="99"/>
      <c r="Q96" s="64"/>
      <c r="R96" s="64"/>
      <c r="S96" s="64"/>
      <c r="T96" s="99"/>
    </row>
    <row r="97" spans="1:20" x14ac:dyDescent="0.25">
      <c r="A97" s="62"/>
      <c r="B97" s="14"/>
      <c r="C97" s="14"/>
      <c r="D97" s="14"/>
      <c r="E97" s="112"/>
      <c r="F97" s="112"/>
      <c r="G97" s="112"/>
      <c r="H97" s="112"/>
      <c r="I97" s="112"/>
      <c r="J97" s="112"/>
      <c r="K97" s="64"/>
      <c r="L97" s="64"/>
      <c r="M97" s="64"/>
      <c r="N97" s="64"/>
      <c r="O97" s="64"/>
      <c r="P97" s="99"/>
      <c r="Q97" s="64"/>
      <c r="R97" s="64"/>
      <c r="S97" s="64"/>
      <c r="T97" s="99"/>
    </row>
    <row r="98" spans="1:20" x14ac:dyDescent="0.25">
      <c r="A98" s="62"/>
      <c r="B98" s="14"/>
      <c r="C98" s="14"/>
      <c r="D98" s="14"/>
      <c r="E98" s="112"/>
      <c r="F98" s="112"/>
      <c r="G98" s="112"/>
      <c r="H98" s="112"/>
      <c r="I98" s="112"/>
      <c r="J98" s="112"/>
      <c r="K98" s="64"/>
      <c r="L98" s="64"/>
      <c r="M98" s="64"/>
      <c r="N98" s="64"/>
      <c r="O98" s="64"/>
      <c r="P98" s="99"/>
      <c r="Q98" s="64"/>
      <c r="R98" s="64"/>
      <c r="S98" s="64"/>
      <c r="T98" s="99"/>
    </row>
    <row r="99" spans="1:20" x14ac:dyDescent="0.25">
      <c r="A99" s="62"/>
      <c r="B99" s="14"/>
      <c r="C99" s="14"/>
      <c r="D99" s="14"/>
      <c r="E99" s="112"/>
      <c r="F99" s="112"/>
      <c r="G99" s="112"/>
      <c r="H99" s="112"/>
      <c r="I99" s="112"/>
      <c r="J99" s="112"/>
      <c r="K99" s="64"/>
      <c r="L99" s="64"/>
      <c r="M99" s="64"/>
      <c r="N99" s="64"/>
      <c r="O99" s="64"/>
      <c r="P99" s="99"/>
      <c r="Q99" s="64"/>
      <c r="R99" s="64"/>
      <c r="S99" s="64"/>
      <c r="T99" s="99"/>
    </row>
    <row r="100" spans="1:20" x14ac:dyDescent="0.25">
      <c r="A100" s="62"/>
      <c r="B100" s="14"/>
      <c r="C100" s="14"/>
      <c r="D100" s="14"/>
      <c r="E100" s="112"/>
      <c r="F100" s="112"/>
      <c r="G100" s="112"/>
      <c r="H100" s="112"/>
      <c r="I100" s="112"/>
      <c r="J100" s="112"/>
      <c r="K100" s="64"/>
      <c r="L100" s="64"/>
      <c r="M100" s="64"/>
      <c r="N100" s="64"/>
      <c r="O100" s="64"/>
      <c r="P100" s="99"/>
      <c r="Q100" s="64"/>
      <c r="R100" s="64"/>
      <c r="S100" s="64"/>
      <c r="T100" s="99"/>
    </row>
    <row r="101" spans="1:20" x14ac:dyDescent="0.25">
      <c r="A101" s="62"/>
      <c r="B101" s="14"/>
      <c r="C101" s="14"/>
      <c r="D101" s="14"/>
      <c r="E101" s="112"/>
      <c r="F101" s="112"/>
      <c r="G101" s="112"/>
      <c r="H101" s="112"/>
      <c r="I101" s="112"/>
      <c r="J101" s="112"/>
      <c r="K101" s="64"/>
      <c r="L101" s="64"/>
      <c r="M101" s="64"/>
      <c r="N101" s="64"/>
      <c r="O101" s="64"/>
      <c r="P101" s="99"/>
      <c r="Q101" s="64"/>
      <c r="R101" s="64"/>
      <c r="S101" s="64"/>
      <c r="T101" s="64"/>
    </row>
    <row r="102" spans="1:20" x14ac:dyDescent="0.25">
      <c r="A102" s="62"/>
      <c r="B102" s="14"/>
      <c r="C102" s="14"/>
      <c r="D102" s="14"/>
      <c r="E102" s="112"/>
      <c r="F102" s="112"/>
      <c r="G102" s="112"/>
      <c r="H102" s="112"/>
      <c r="I102" s="112"/>
      <c r="J102" s="112"/>
      <c r="K102" s="64"/>
      <c r="L102" s="64"/>
      <c r="M102" s="64"/>
      <c r="N102" s="64"/>
      <c r="O102" s="64"/>
      <c r="P102" s="64"/>
      <c r="Q102" s="64"/>
      <c r="R102" s="64"/>
      <c r="S102" s="64"/>
      <c r="T102" s="64"/>
    </row>
    <row r="103" spans="1:20" x14ac:dyDescent="0.25">
      <c r="A103" s="62"/>
      <c r="B103" s="14"/>
      <c r="C103" s="14"/>
      <c r="D103" s="14"/>
      <c r="E103" s="112"/>
      <c r="F103" s="112"/>
      <c r="G103" s="112"/>
      <c r="H103" s="112"/>
      <c r="I103" s="112"/>
      <c r="J103" s="112"/>
      <c r="K103" s="64"/>
      <c r="L103" s="64"/>
      <c r="M103" s="64"/>
      <c r="N103" s="64"/>
      <c r="O103" s="64"/>
      <c r="P103" s="64"/>
      <c r="Q103" s="64"/>
      <c r="R103" s="64"/>
      <c r="S103" s="64"/>
      <c r="T103" s="64"/>
    </row>
    <row r="104" spans="1:20" x14ac:dyDescent="0.25">
      <c r="A104" s="62"/>
      <c r="B104" s="14"/>
      <c r="C104" s="14"/>
      <c r="D104" s="14"/>
      <c r="E104" s="112"/>
      <c r="F104" s="112"/>
      <c r="G104" s="112"/>
      <c r="H104" s="112"/>
      <c r="I104" s="112"/>
      <c r="J104" s="112"/>
      <c r="K104" s="64"/>
      <c r="L104" s="64"/>
      <c r="M104" s="64"/>
      <c r="N104" s="64"/>
      <c r="O104" s="64"/>
      <c r="P104" s="64"/>
      <c r="Q104" s="64"/>
      <c r="R104" s="64"/>
      <c r="S104" s="64"/>
      <c r="T104" s="64"/>
    </row>
    <row r="105" spans="1:20" x14ac:dyDescent="0.25">
      <c r="A105" s="62"/>
      <c r="B105" s="14"/>
      <c r="C105" s="14"/>
      <c r="D105" s="14"/>
      <c r="E105" s="112"/>
      <c r="F105" s="112"/>
      <c r="G105" s="112"/>
      <c r="H105" s="112"/>
      <c r="I105" s="112"/>
      <c r="J105" s="112"/>
      <c r="K105" s="64"/>
      <c r="L105" s="64"/>
      <c r="M105" s="64"/>
      <c r="N105" s="64"/>
      <c r="O105" s="64"/>
      <c r="P105" s="64"/>
      <c r="Q105" s="64"/>
      <c r="R105" s="64"/>
      <c r="S105" s="64"/>
      <c r="T105" s="64"/>
    </row>
    <row r="106" spans="1:20" x14ac:dyDescent="0.25">
      <c r="A106" s="62"/>
      <c r="B106" s="14"/>
      <c r="C106" s="14"/>
      <c r="D106" s="14"/>
      <c r="E106" s="112"/>
      <c r="F106" s="112"/>
      <c r="G106" s="112"/>
      <c r="H106" s="112"/>
      <c r="I106" s="112"/>
      <c r="J106" s="112"/>
      <c r="K106" s="64"/>
      <c r="L106" s="64"/>
      <c r="M106" s="64"/>
      <c r="N106" s="64"/>
      <c r="O106" s="64"/>
      <c r="P106" s="64"/>
      <c r="Q106" s="64"/>
      <c r="R106" s="64"/>
      <c r="S106" s="64"/>
      <c r="T106" s="64"/>
    </row>
    <row r="107" spans="1:20" x14ac:dyDescent="0.25">
      <c r="A107" s="62"/>
      <c r="B107" s="14"/>
      <c r="C107" s="14"/>
      <c r="D107" s="14"/>
      <c r="E107" s="112"/>
      <c r="F107" s="112"/>
      <c r="G107" s="112"/>
      <c r="H107" s="112"/>
      <c r="I107" s="112"/>
      <c r="J107" s="112"/>
      <c r="K107" s="64"/>
      <c r="L107" s="64"/>
      <c r="M107" s="64"/>
      <c r="N107" s="64"/>
      <c r="O107" s="64"/>
      <c r="P107" s="64"/>
      <c r="Q107" s="64"/>
      <c r="R107" s="64"/>
      <c r="S107" s="64"/>
      <c r="T107" s="64"/>
    </row>
    <row r="108" spans="1:20" x14ac:dyDescent="0.25">
      <c r="A108" s="62"/>
      <c r="B108" s="14"/>
      <c r="C108" s="14"/>
      <c r="D108" s="14"/>
      <c r="E108" s="112"/>
      <c r="F108" s="112"/>
      <c r="G108" s="112"/>
      <c r="H108" s="112"/>
      <c r="I108" s="112"/>
      <c r="J108" s="112"/>
      <c r="K108" s="64"/>
      <c r="L108" s="64"/>
      <c r="M108" s="64"/>
      <c r="N108" s="64"/>
      <c r="O108" s="64"/>
      <c r="P108" s="64"/>
      <c r="Q108" s="64"/>
      <c r="R108" s="64"/>
      <c r="S108" s="64"/>
      <c r="T108" s="64"/>
    </row>
    <row r="109" spans="1:20" x14ac:dyDescent="0.25">
      <c r="A109" s="62"/>
      <c r="B109" s="14"/>
      <c r="C109" s="14"/>
      <c r="D109" s="14"/>
      <c r="E109" s="112"/>
      <c r="F109" s="112"/>
      <c r="G109" s="112"/>
      <c r="H109" s="112"/>
      <c r="I109" s="112"/>
      <c r="J109" s="112"/>
      <c r="K109" s="64"/>
      <c r="L109" s="64"/>
      <c r="M109" s="64"/>
      <c r="N109" s="64"/>
      <c r="O109" s="64"/>
      <c r="P109" s="64"/>
      <c r="Q109" s="64"/>
      <c r="R109" s="64"/>
      <c r="S109" s="64"/>
      <c r="T109" s="64"/>
    </row>
    <row r="110" spans="1:20" x14ac:dyDescent="0.25">
      <c r="A110" s="62"/>
      <c r="B110" s="14"/>
      <c r="C110" s="14"/>
      <c r="D110" s="14"/>
      <c r="E110" s="112"/>
      <c r="F110" s="112"/>
      <c r="G110" s="112"/>
      <c r="H110" s="112"/>
      <c r="I110" s="112"/>
      <c r="J110" s="112"/>
      <c r="K110" s="64"/>
      <c r="L110" s="64"/>
      <c r="M110" s="64"/>
      <c r="N110" s="64"/>
      <c r="O110" s="64"/>
      <c r="P110" s="64"/>
      <c r="Q110" s="64"/>
      <c r="R110" s="64"/>
      <c r="S110" s="64"/>
      <c r="T110" s="64"/>
    </row>
    <row r="111" spans="1:20" x14ac:dyDescent="0.25">
      <c r="A111" s="62"/>
      <c r="B111" s="14"/>
      <c r="C111" s="14"/>
      <c r="D111" s="14"/>
      <c r="E111" s="112"/>
      <c r="F111" s="112"/>
      <c r="G111" s="112"/>
      <c r="H111" s="112"/>
      <c r="I111" s="112"/>
      <c r="J111" s="112"/>
      <c r="K111" s="64"/>
      <c r="L111" s="64"/>
      <c r="M111" s="64"/>
      <c r="N111" s="64"/>
      <c r="O111" s="64"/>
      <c r="P111" s="64"/>
      <c r="Q111" s="64"/>
      <c r="R111" s="64"/>
      <c r="S111" s="64"/>
      <c r="T111" s="64"/>
    </row>
    <row r="112" spans="1:20" x14ac:dyDescent="0.25">
      <c r="A112" s="62"/>
      <c r="B112" s="14"/>
      <c r="C112" s="14"/>
      <c r="D112" s="14"/>
      <c r="E112" s="112"/>
      <c r="F112" s="112"/>
      <c r="G112" s="112"/>
      <c r="H112" s="112"/>
      <c r="I112" s="112"/>
      <c r="J112" s="112"/>
      <c r="K112" s="64"/>
      <c r="L112" s="64"/>
      <c r="M112" s="64"/>
      <c r="N112" s="64"/>
      <c r="O112" s="64"/>
      <c r="P112" s="64"/>
      <c r="Q112" s="64"/>
      <c r="R112" s="64"/>
      <c r="S112" s="64"/>
      <c r="T112" s="64"/>
    </row>
    <row r="113" spans="1:20" x14ac:dyDescent="0.25">
      <c r="A113" s="62"/>
      <c r="B113" s="14"/>
      <c r="C113" s="14"/>
      <c r="D113" s="14"/>
      <c r="E113" s="112"/>
      <c r="F113" s="112"/>
      <c r="G113" s="112"/>
      <c r="H113" s="112"/>
      <c r="I113" s="112"/>
      <c r="J113" s="112"/>
      <c r="K113" s="64"/>
      <c r="L113" s="64"/>
      <c r="M113" s="64"/>
      <c r="N113" s="64"/>
      <c r="O113" s="64"/>
      <c r="P113" s="64"/>
      <c r="Q113" s="64"/>
      <c r="R113" s="64"/>
      <c r="S113" s="64"/>
      <c r="T113" s="64"/>
    </row>
    <row r="114" spans="1:20" x14ac:dyDescent="0.25">
      <c r="A114" s="62"/>
      <c r="B114" s="14"/>
      <c r="C114" s="14"/>
      <c r="D114" s="14"/>
      <c r="E114" s="112"/>
      <c r="F114" s="112"/>
      <c r="G114" s="112"/>
      <c r="H114" s="112"/>
      <c r="I114" s="112"/>
      <c r="J114" s="112"/>
      <c r="K114" s="64"/>
      <c r="L114" s="64"/>
      <c r="M114" s="64"/>
      <c r="N114" s="64"/>
      <c r="O114" s="64"/>
      <c r="P114" s="64"/>
      <c r="Q114" s="64"/>
      <c r="R114" s="64"/>
      <c r="S114" s="64"/>
      <c r="T114" s="64"/>
    </row>
    <row r="115" spans="1:20" x14ac:dyDescent="0.25">
      <c r="A115" s="62"/>
      <c r="B115" s="14"/>
      <c r="C115" s="14"/>
      <c r="D115" s="14"/>
      <c r="E115" s="112"/>
      <c r="F115" s="112"/>
      <c r="G115" s="112"/>
      <c r="H115" s="112"/>
      <c r="I115" s="112"/>
      <c r="J115" s="112"/>
      <c r="K115" s="64"/>
      <c r="L115" s="64"/>
      <c r="M115" s="64"/>
      <c r="N115" s="64"/>
      <c r="O115" s="64"/>
      <c r="P115" s="64"/>
      <c r="Q115" s="64"/>
      <c r="R115" s="64"/>
      <c r="S115" s="64"/>
      <c r="T115" s="64"/>
    </row>
    <row r="116" spans="1:20" x14ac:dyDescent="0.25">
      <c r="A116" s="62"/>
      <c r="B116" s="14"/>
      <c r="C116" s="14"/>
      <c r="D116" s="14"/>
      <c r="E116" s="112"/>
      <c r="F116" s="112"/>
      <c r="G116" s="112"/>
      <c r="H116" s="112"/>
      <c r="I116" s="112"/>
      <c r="J116" s="112"/>
      <c r="K116" s="64"/>
      <c r="L116" s="64"/>
      <c r="M116" s="64"/>
      <c r="N116" s="64"/>
      <c r="O116" s="64"/>
      <c r="P116" s="64"/>
      <c r="Q116" s="64"/>
      <c r="R116" s="64"/>
      <c r="S116" s="64"/>
      <c r="T116" s="64"/>
    </row>
    <row r="117" spans="1:20" x14ac:dyDescent="0.25">
      <c r="A117" s="62"/>
      <c r="B117" s="14"/>
      <c r="C117" s="14"/>
      <c r="D117" s="14"/>
      <c r="E117" s="112"/>
      <c r="F117" s="112"/>
      <c r="G117" s="112"/>
      <c r="H117" s="112"/>
      <c r="I117" s="112"/>
      <c r="J117" s="112"/>
      <c r="K117" s="64"/>
      <c r="L117" s="64"/>
      <c r="M117" s="64"/>
      <c r="N117" s="64"/>
      <c r="O117" s="64"/>
      <c r="P117" s="64"/>
      <c r="Q117" s="64"/>
      <c r="R117" s="64"/>
      <c r="S117" s="64"/>
      <c r="T117" s="64"/>
    </row>
    <row r="118" spans="1:20" x14ac:dyDescent="0.25">
      <c r="A118" s="62"/>
      <c r="B118" s="14"/>
      <c r="C118" s="14"/>
      <c r="D118" s="14"/>
      <c r="E118" s="112"/>
      <c r="F118" s="112"/>
      <c r="G118" s="112"/>
      <c r="H118" s="112"/>
      <c r="I118" s="112"/>
      <c r="J118" s="112"/>
      <c r="K118" s="64"/>
      <c r="L118" s="64"/>
      <c r="M118" s="64"/>
      <c r="N118" s="64"/>
      <c r="O118" s="64"/>
      <c r="P118" s="64"/>
      <c r="Q118" s="64"/>
      <c r="R118" s="64"/>
      <c r="S118" s="64"/>
      <c r="T118" s="64"/>
    </row>
    <row r="119" spans="1:20" x14ac:dyDescent="0.25">
      <c r="A119" s="62"/>
      <c r="B119" s="14"/>
      <c r="C119" s="14"/>
      <c r="D119" s="14"/>
      <c r="E119" s="112"/>
      <c r="F119" s="112"/>
      <c r="G119" s="112"/>
      <c r="H119" s="112"/>
      <c r="I119" s="112"/>
      <c r="J119" s="112"/>
      <c r="K119" s="64"/>
      <c r="L119" s="64"/>
      <c r="M119" s="64"/>
      <c r="N119" s="64"/>
      <c r="O119" s="64"/>
      <c r="P119" s="64"/>
      <c r="Q119" s="64"/>
      <c r="R119" s="64"/>
      <c r="S119" s="64"/>
      <c r="T119" s="64"/>
    </row>
    <row r="120" spans="1:20" x14ac:dyDescent="0.25">
      <c r="A120" s="62"/>
      <c r="B120" s="14"/>
      <c r="C120" s="14"/>
      <c r="D120" s="14"/>
      <c r="E120" s="112"/>
      <c r="F120" s="112"/>
      <c r="G120" s="112"/>
      <c r="H120" s="112"/>
      <c r="I120" s="112"/>
      <c r="J120" s="112"/>
      <c r="K120" s="64"/>
      <c r="L120" s="64"/>
      <c r="M120" s="64"/>
      <c r="N120" s="64"/>
      <c r="O120" s="64"/>
      <c r="P120" s="64"/>
      <c r="Q120" s="64"/>
      <c r="R120" s="64"/>
      <c r="S120" s="64"/>
      <c r="T120" s="64"/>
    </row>
    <row r="121" spans="1:20" x14ac:dyDescent="0.25">
      <c r="A121" s="62"/>
      <c r="B121" s="14"/>
      <c r="C121" s="14"/>
      <c r="D121" s="14"/>
      <c r="E121" s="112"/>
      <c r="F121" s="112"/>
      <c r="G121" s="112"/>
      <c r="H121" s="112"/>
      <c r="I121" s="112"/>
      <c r="J121" s="112"/>
      <c r="K121" s="64"/>
      <c r="L121" s="64"/>
      <c r="M121" s="64"/>
      <c r="N121" s="64"/>
      <c r="O121" s="64"/>
      <c r="P121" s="64"/>
      <c r="Q121" s="64"/>
      <c r="R121" s="64"/>
      <c r="S121" s="64"/>
      <c r="T121" s="64"/>
    </row>
    <row r="122" spans="1:20" x14ac:dyDescent="0.25">
      <c r="A122" s="62"/>
      <c r="B122" s="14"/>
      <c r="C122" s="14"/>
      <c r="D122" s="14"/>
      <c r="E122" s="112"/>
      <c r="F122" s="112"/>
      <c r="G122" s="112"/>
      <c r="H122" s="112"/>
      <c r="I122" s="112"/>
      <c r="J122" s="112"/>
      <c r="K122" s="64"/>
      <c r="L122" s="64"/>
      <c r="M122" s="64"/>
      <c r="N122" s="64"/>
      <c r="O122" s="64"/>
      <c r="P122" s="64"/>
      <c r="Q122" s="64"/>
      <c r="R122" s="64"/>
      <c r="S122" s="64"/>
      <c r="T122" s="64"/>
    </row>
    <row r="123" spans="1:20" x14ac:dyDescent="0.25">
      <c r="A123" s="62"/>
      <c r="B123" s="14"/>
      <c r="C123" s="14"/>
      <c r="D123" s="14"/>
      <c r="E123" s="112"/>
      <c r="F123" s="112"/>
      <c r="G123" s="112"/>
      <c r="H123" s="112"/>
      <c r="I123" s="112"/>
      <c r="J123" s="112"/>
      <c r="K123" s="64"/>
      <c r="L123" s="64"/>
      <c r="M123" s="64"/>
      <c r="N123" s="64"/>
      <c r="O123" s="64"/>
      <c r="P123" s="64"/>
      <c r="Q123" s="64"/>
      <c r="R123" s="64"/>
      <c r="S123" s="64"/>
      <c r="T123" s="64"/>
    </row>
    <row r="124" spans="1:20" x14ac:dyDescent="0.25">
      <c r="A124" s="62"/>
      <c r="B124" s="14"/>
      <c r="C124" s="14"/>
      <c r="D124" s="14"/>
      <c r="E124" s="112"/>
      <c r="F124" s="112"/>
      <c r="G124" s="112"/>
      <c r="H124" s="112"/>
      <c r="I124" s="112"/>
      <c r="J124" s="112"/>
      <c r="K124" s="64"/>
      <c r="L124" s="64"/>
      <c r="M124" s="64"/>
      <c r="N124" s="64"/>
      <c r="O124" s="64"/>
      <c r="P124" s="64"/>
      <c r="Q124" s="64"/>
      <c r="R124" s="64"/>
      <c r="S124" s="64"/>
      <c r="T124" s="64"/>
    </row>
    <row r="125" spans="1:20" x14ac:dyDescent="0.25">
      <c r="A125" s="62"/>
      <c r="B125" s="14"/>
      <c r="C125" s="14"/>
      <c r="D125" s="14"/>
      <c r="E125" s="112"/>
      <c r="F125" s="112"/>
      <c r="G125" s="112"/>
      <c r="H125" s="112"/>
      <c r="I125" s="112"/>
      <c r="J125" s="112"/>
      <c r="K125" s="64"/>
      <c r="L125" s="64"/>
      <c r="M125" s="64"/>
      <c r="N125" s="64"/>
      <c r="O125" s="64"/>
      <c r="P125" s="64"/>
      <c r="Q125" s="64"/>
      <c r="R125" s="64"/>
      <c r="S125" s="64"/>
      <c r="T125" s="64"/>
    </row>
    <row r="126" spans="1:20" x14ac:dyDescent="0.25">
      <c r="A126" s="62"/>
      <c r="B126" s="14"/>
      <c r="C126" s="14"/>
      <c r="D126" s="14"/>
      <c r="E126" s="112"/>
      <c r="F126" s="112"/>
      <c r="G126" s="112"/>
      <c r="H126" s="112"/>
      <c r="I126" s="112"/>
      <c r="J126" s="112"/>
      <c r="K126" s="64"/>
      <c r="L126" s="64"/>
      <c r="M126" s="64"/>
      <c r="N126" s="64"/>
      <c r="O126" s="64"/>
      <c r="P126" s="64"/>
      <c r="Q126" s="64"/>
      <c r="R126" s="64"/>
      <c r="S126" s="64"/>
      <c r="T126" s="64"/>
    </row>
    <row r="127" spans="1:20" x14ac:dyDescent="0.25">
      <c r="A127" s="62"/>
      <c r="B127" s="14"/>
      <c r="C127" s="14"/>
      <c r="D127" s="14"/>
      <c r="E127" s="112"/>
      <c r="F127" s="112"/>
      <c r="G127" s="112"/>
      <c r="H127" s="112"/>
      <c r="I127" s="112"/>
      <c r="J127" s="112"/>
      <c r="K127" s="64"/>
      <c r="L127" s="64"/>
      <c r="M127" s="64"/>
      <c r="N127" s="64"/>
      <c r="O127" s="64"/>
      <c r="P127" s="64"/>
      <c r="Q127" s="64"/>
      <c r="R127" s="64"/>
      <c r="S127" s="64"/>
      <c r="T127" s="64"/>
    </row>
    <row r="128" spans="1:20" x14ac:dyDescent="0.25">
      <c r="A128" s="62"/>
      <c r="B128" s="14"/>
      <c r="C128" s="14"/>
      <c r="D128" s="14"/>
      <c r="E128" s="112"/>
      <c r="F128" s="112"/>
      <c r="G128" s="112"/>
      <c r="H128" s="112"/>
      <c r="I128" s="112"/>
      <c r="J128" s="112"/>
      <c r="K128" s="64"/>
      <c r="L128" s="64"/>
      <c r="M128" s="64"/>
      <c r="N128" s="64"/>
      <c r="O128" s="64"/>
      <c r="P128" s="64"/>
      <c r="Q128" s="64"/>
      <c r="R128" s="64"/>
      <c r="S128" s="64"/>
      <c r="T128" s="64"/>
    </row>
    <row r="129" spans="1:20" x14ac:dyDescent="0.25">
      <c r="A129" s="62"/>
      <c r="B129" s="14"/>
      <c r="C129" s="14"/>
      <c r="D129" s="14"/>
      <c r="E129" s="112"/>
      <c r="F129" s="112"/>
      <c r="G129" s="112"/>
      <c r="H129" s="112"/>
      <c r="I129" s="112"/>
      <c r="J129" s="112"/>
      <c r="K129" s="64"/>
      <c r="L129" s="64"/>
      <c r="M129" s="64"/>
      <c r="N129" s="64"/>
      <c r="O129" s="64"/>
      <c r="P129" s="64"/>
      <c r="Q129" s="64"/>
      <c r="R129" s="64"/>
      <c r="S129" s="64"/>
      <c r="T129" s="64"/>
    </row>
    <row r="130" spans="1:20" x14ac:dyDescent="0.25">
      <c r="A130" s="62"/>
      <c r="B130" s="14"/>
      <c r="C130" s="14"/>
      <c r="D130" s="14"/>
      <c r="E130" s="112"/>
      <c r="F130" s="112"/>
      <c r="G130" s="112"/>
      <c r="H130" s="112"/>
      <c r="I130" s="112"/>
      <c r="J130" s="112"/>
      <c r="K130" s="64"/>
      <c r="L130" s="64"/>
      <c r="M130" s="64"/>
      <c r="N130" s="64"/>
      <c r="O130" s="64"/>
      <c r="P130" s="64"/>
      <c r="Q130" s="64"/>
      <c r="R130" s="64"/>
      <c r="S130" s="64"/>
      <c r="T130" s="64"/>
    </row>
    <row r="131" spans="1:20" x14ac:dyDescent="0.25">
      <c r="A131" s="62"/>
      <c r="B131" s="14"/>
      <c r="C131" s="14"/>
      <c r="D131" s="14"/>
      <c r="E131" s="112"/>
      <c r="F131" s="112"/>
      <c r="G131" s="112"/>
      <c r="H131" s="112"/>
      <c r="I131" s="112"/>
      <c r="J131" s="112"/>
      <c r="K131" s="64"/>
      <c r="L131" s="64"/>
      <c r="M131" s="64"/>
      <c r="N131" s="64"/>
      <c r="O131" s="64"/>
      <c r="P131" s="64"/>
      <c r="Q131" s="64"/>
      <c r="R131" s="64"/>
      <c r="S131" s="64"/>
      <c r="T131" s="64"/>
    </row>
    <row r="132" spans="1:20" x14ac:dyDescent="0.25">
      <c r="A132" s="62"/>
      <c r="B132" s="14"/>
      <c r="C132" s="14"/>
      <c r="D132" s="14"/>
      <c r="E132" s="112"/>
      <c r="F132" s="112"/>
      <c r="G132" s="112"/>
      <c r="H132" s="112"/>
      <c r="I132" s="112"/>
      <c r="J132" s="112"/>
      <c r="K132" s="64"/>
      <c r="L132" s="64"/>
      <c r="M132" s="64"/>
      <c r="N132" s="64"/>
      <c r="O132" s="64"/>
      <c r="P132" s="64"/>
      <c r="Q132" s="64"/>
      <c r="R132" s="64"/>
      <c r="S132" s="64"/>
      <c r="T132" s="64"/>
    </row>
    <row r="133" spans="1:20" x14ac:dyDescent="0.25">
      <c r="A133" s="62"/>
      <c r="B133" s="14"/>
      <c r="C133" s="14"/>
      <c r="D133" s="14"/>
      <c r="E133" s="112"/>
      <c r="F133" s="112"/>
      <c r="G133" s="112"/>
      <c r="H133" s="112"/>
      <c r="I133" s="112"/>
      <c r="J133" s="112"/>
      <c r="K133" s="64"/>
      <c r="L133" s="64"/>
      <c r="M133" s="64"/>
      <c r="N133" s="64"/>
      <c r="O133" s="64"/>
      <c r="P133" s="64"/>
      <c r="Q133" s="64"/>
      <c r="R133" s="64"/>
      <c r="S133" s="64"/>
      <c r="T133" s="64"/>
    </row>
    <row r="134" spans="1:20" x14ac:dyDescent="0.25">
      <c r="A134" s="62"/>
      <c r="B134" s="14"/>
      <c r="C134" s="14"/>
      <c r="D134" s="14"/>
      <c r="E134" s="112"/>
      <c r="F134" s="112"/>
      <c r="G134" s="112"/>
      <c r="H134" s="112"/>
      <c r="I134" s="112"/>
      <c r="J134" s="112"/>
      <c r="K134" s="64"/>
      <c r="L134" s="64"/>
      <c r="M134" s="64"/>
      <c r="N134" s="64"/>
      <c r="O134" s="64"/>
      <c r="P134" s="64"/>
      <c r="Q134" s="64"/>
      <c r="R134" s="64"/>
      <c r="S134" s="64"/>
      <c r="T134" s="64"/>
    </row>
    <row r="135" spans="1:20" x14ac:dyDescent="0.25">
      <c r="A135" s="62"/>
      <c r="B135" s="14"/>
      <c r="C135" s="14"/>
      <c r="D135" s="14"/>
      <c r="E135" s="112"/>
      <c r="F135" s="112"/>
      <c r="G135" s="112"/>
      <c r="H135" s="112"/>
      <c r="I135" s="112"/>
      <c r="J135" s="112"/>
      <c r="K135" s="64"/>
      <c r="L135" s="64"/>
      <c r="M135" s="64"/>
      <c r="N135" s="64"/>
      <c r="O135" s="64"/>
      <c r="P135" s="64"/>
      <c r="Q135" s="64"/>
      <c r="R135" s="64"/>
      <c r="S135" s="64"/>
      <c r="T135" s="64"/>
    </row>
    <row r="136" spans="1:20" x14ac:dyDescent="0.25">
      <c r="A136" s="62"/>
      <c r="B136" s="14"/>
      <c r="C136" s="14"/>
      <c r="D136" s="14"/>
      <c r="E136" s="112"/>
      <c r="F136" s="112"/>
      <c r="G136" s="112"/>
      <c r="H136" s="112"/>
      <c r="I136" s="112"/>
      <c r="J136" s="112"/>
      <c r="K136" s="64"/>
      <c r="L136" s="64"/>
      <c r="M136" s="64"/>
      <c r="N136" s="64"/>
      <c r="O136" s="64"/>
      <c r="P136" s="64"/>
      <c r="Q136" s="64"/>
      <c r="R136" s="64"/>
      <c r="S136" s="64"/>
      <c r="T136" s="64"/>
    </row>
    <row r="137" spans="1:20" x14ac:dyDescent="0.25">
      <c r="A137" s="62"/>
      <c r="B137" s="14"/>
      <c r="C137" s="14"/>
      <c r="D137" s="14"/>
      <c r="E137" s="112"/>
      <c r="F137" s="112"/>
      <c r="G137" s="112"/>
      <c r="H137" s="112"/>
      <c r="I137" s="112"/>
      <c r="J137" s="112"/>
      <c r="K137" s="64"/>
      <c r="L137" s="64"/>
      <c r="M137" s="64"/>
      <c r="N137" s="64"/>
      <c r="O137" s="64"/>
      <c r="P137" s="64"/>
      <c r="Q137" s="64"/>
      <c r="R137" s="64"/>
      <c r="S137" s="64"/>
      <c r="T137" s="64"/>
    </row>
    <row r="138" spans="1:20" x14ac:dyDescent="0.25">
      <c r="A138" s="62"/>
      <c r="B138" s="14"/>
      <c r="C138" s="14"/>
      <c r="D138" s="14"/>
      <c r="E138" s="112"/>
      <c r="F138" s="112"/>
      <c r="G138" s="112"/>
      <c r="H138" s="112"/>
      <c r="I138" s="112"/>
      <c r="J138" s="112"/>
      <c r="K138" s="64"/>
      <c r="L138" s="64"/>
      <c r="M138" s="64"/>
      <c r="N138" s="64"/>
      <c r="O138" s="64"/>
      <c r="P138" s="64"/>
      <c r="Q138" s="64"/>
      <c r="R138" s="64"/>
      <c r="S138" s="64"/>
      <c r="T138" s="64"/>
    </row>
    <row r="139" spans="1:20" x14ac:dyDescent="0.25">
      <c r="A139" s="62"/>
    </row>
    <row r="140" spans="1:20" x14ac:dyDescent="0.25">
      <c r="A140" s="62"/>
    </row>
    <row r="141" spans="1:20" x14ac:dyDescent="0.25">
      <c r="A141" s="62"/>
    </row>
    <row r="142" spans="1:20" x14ac:dyDescent="0.25">
      <c r="A142" s="62"/>
    </row>
    <row r="143" spans="1:20" x14ac:dyDescent="0.25">
      <c r="A143" s="62"/>
    </row>
    <row r="144" spans="1:20" x14ac:dyDescent="0.25">
      <c r="A144" s="62"/>
    </row>
    <row r="145" spans="1:1" x14ac:dyDescent="0.25">
      <c r="A145" s="62"/>
    </row>
    <row r="146" spans="1:1" x14ac:dyDescent="0.25">
      <c r="A146" s="62"/>
    </row>
    <row r="147" spans="1:1" x14ac:dyDescent="0.25">
      <c r="A147" s="62"/>
    </row>
    <row r="148" spans="1:1" x14ac:dyDescent="0.25">
      <c r="A148" s="62"/>
    </row>
    <row r="149" spans="1:1" x14ac:dyDescent="0.25">
      <c r="A149" s="62"/>
    </row>
    <row r="150" spans="1:1" x14ac:dyDescent="0.25">
      <c r="A150" s="62"/>
    </row>
    <row r="151" spans="1:1" x14ac:dyDescent="0.25">
      <c r="A151" s="62"/>
    </row>
    <row r="152" spans="1:1" x14ac:dyDescent="0.25">
      <c r="A152" s="62"/>
    </row>
    <row r="153" spans="1:1" x14ac:dyDescent="0.25">
      <c r="A153" s="62"/>
    </row>
    <row r="154" spans="1:1" x14ac:dyDescent="0.25">
      <c r="A154" s="62"/>
    </row>
    <row r="155" spans="1:1" x14ac:dyDescent="0.25">
      <c r="A155" s="62"/>
    </row>
    <row r="156" spans="1:1" x14ac:dyDescent="0.25">
      <c r="A156" s="62"/>
    </row>
    <row r="157" spans="1:1" x14ac:dyDescent="0.25">
      <c r="A157" s="62"/>
    </row>
    <row r="158" spans="1:1" x14ac:dyDescent="0.25">
      <c r="A158" s="62"/>
    </row>
    <row r="159" spans="1:1" x14ac:dyDescent="0.25">
      <c r="A159" s="62"/>
    </row>
    <row r="160" spans="1:1" x14ac:dyDescent="0.25">
      <c r="A160" s="62"/>
    </row>
    <row r="161" spans="1:1" x14ac:dyDescent="0.25">
      <c r="A161" s="62"/>
    </row>
    <row r="162" spans="1:1" x14ac:dyDescent="0.25">
      <c r="A162" s="62"/>
    </row>
    <row r="163" spans="1:1" x14ac:dyDescent="0.25">
      <c r="A163" s="62"/>
    </row>
    <row r="164" spans="1:1" x14ac:dyDescent="0.25">
      <c r="A164" s="62"/>
    </row>
    <row r="165" spans="1:1" x14ac:dyDescent="0.25">
      <c r="A165" s="62"/>
    </row>
    <row r="166" spans="1:1" x14ac:dyDescent="0.25">
      <c r="A166" s="62"/>
    </row>
    <row r="167" spans="1:1" x14ac:dyDescent="0.25">
      <c r="A167" s="62"/>
    </row>
    <row r="168" spans="1:1" x14ac:dyDescent="0.25">
      <c r="A168" s="62"/>
    </row>
    <row r="169" spans="1:1" x14ac:dyDescent="0.25">
      <c r="A169" s="62"/>
    </row>
    <row r="170" spans="1:1" x14ac:dyDescent="0.25">
      <c r="A170" s="62"/>
    </row>
    <row r="171" spans="1:1" x14ac:dyDescent="0.25">
      <c r="A171" s="62"/>
    </row>
    <row r="172" spans="1:1" x14ac:dyDescent="0.25">
      <c r="A172" s="62"/>
    </row>
    <row r="173" spans="1:1" x14ac:dyDescent="0.25">
      <c r="A173" s="62"/>
    </row>
    <row r="174" spans="1:1" x14ac:dyDescent="0.25">
      <c r="A174" s="62"/>
    </row>
    <row r="175" spans="1:1" x14ac:dyDescent="0.25">
      <c r="A175" s="62"/>
    </row>
    <row r="176" spans="1:1" x14ac:dyDescent="0.25">
      <c r="A176" s="62"/>
    </row>
    <row r="177" spans="1:1" x14ac:dyDescent="0.25">
      <c r="A177" s="62"/>
    </row>
    <row r="178" spans="1:1" x14ac:dyDescent="0.25">
      <c r="A178" s="62"/>
    </row>
    <row r="179" spans="1:1" x14ac:dyDescent="0.25">
      <c r="A179" s="62"/>
    </row>
    <row r="180" spans="1:1" x14ac:dyDescent="0.25">
      <c r="A180" s="62"/>
    </row>
    <row r="181" spans="1:1" x14ac:dyDescent="0.25">
      <c r="A181" s="62"/>
    </row>
    <row r="182" spans="1:1" x14ac:dyDescent="0.25">
      <c r="A182" s="62"/>
    </row>
    <row r="183" spans="1:1" x14ac:dyDescent="0.25">
      <c r="A183" s="62"/>
    </row>
    <row r="184" spans="1:1" x14ac:dyDescent="0.25">
      <c r="A184" s="62"/>
    </row>
    <row r="185" spans="1:1" x14ac:dyDescent="0.25">
      <c r="A185" s="62"/>
    </row>
    <row r="186" spans="1:1" x14ac:dyDescent="0.25">
      <c r="A186" s="62"/>
    </row>
    <row r="187" spans="1:1" x14ac:dyDescent="0.25">
      <c r="A187" s="62"/>
    </row>
    <row r="188" spans="1:1" x14ac:dyDescent="0.25">
      <c r="A188" s="62"/>
    </row>
    <row r="189" spans="1:1" x14ac:dyDescent="0.25">
      <c r="A189" s="62"/>
    </row>
    <row r="190" spans="1:1" x14ac:dyDescent="0.25">
      <c r="A190" s="62"/>
    </row>
    <row r="191" spans="1:1" x14ac:dyDescent="0.25">
      <c r="A191" s="62"/>
    </row>
    <row r="192" spans="1:1" x14ac:dyDescent="0.25">
      <c r="A192" s="62"/>
    </row>
    <row r="193" spans="1:1" x14ac:dyDescent="0.25">
      <c r="A193" s="62"/>
    </row>
    <row r="194" spans="1:1" x14ac:dyDescent="0.25">
      <c r="A194" s="62"/>
    </row>
    <row r="195" spans="1:1" x14ac:dyDescent="0.25">
      <c r="A195" s="62"/>
    </row>
    <row r="196" spans="1:1" x14ac:dyDescent="0.25">
      <c r="A196" s="62"/>
    </row>
    <row r="197" spans="1:1" x14ac:dyDescent="0.25">
      <c r="A197" s="62"/>
    </row>
    <row r="198" spans="1:1" x14ac:dyDescent="0.25">
      <c r="A198" s="62"/>
    </row>
    <row r="199" spans="1:1" x14ac:dyDescent="0.25">
      <c r="A199" s="62"/>
    </row>
    <row r="200" spans="1:1" x14ac:dyDescent="0.25">
      <c r="A200" s="62"/>
    </row>
    <row r="201" spans="1:1" x14ac:dyDescent="0.25">
      <c r="A201" s="62"/>
    </row>
    <row r="202" spans="1:1" x14ac:dyDescent="0.25">
      <c r="A202" s="62"/>
    </row>
  </sheetData>
  <mergeCells count="15">
    <mergeCell ref="T2:T4"/>
    <mergeCell ref="N3:O3"/>
    <mergeCell ref="P3:P4"/>
    <mergeCell ref="Q3:R3"/>
    <mergeCell ref="S3:S4"/>
    <mergeCell ref="B2:B4"/>
    <mergeCell ref="C2:C4"/>
    <mergeCell ref="D2:D4"/>
    <mergeCell ref="E3:F3"/>
    <mergeCell ref="G3:G4"/>
    <mergeCell ref="H3:I3"/>
    <mergeCell ref="J3:J4"/>
    <mergeCell ref="K3:L3"/>
    <mergeCell ref="M3:M4"/>
    <mergeCell ref="E2:S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</sheetPr>
  <dimension ref="A1:T201"/>
  <sheetViews>
    <sheetView workbookViewId="0"/>
  </sheetViews>
  <sheetFormatPr defaultRowHeight="15" x14ac:dyDescent="0.25"/>
  <cols>
    <col min="1" max="1" width="20.5703125" customWidth="1"/>
    <col min="2" max="2" width="4.85546875" customWidth="1"/>
    <col min="3" max="3" width="9.85546875" customWidth="1"/>
    <col min="4" max="4" width="26" customWidth="1"/>
    <col min="5" max="7" width="10.140625" style="114" customWidth="1"/>
    <col min="8" max="8" width="9.5703125" style="114" customWidth="1"/>
    <col min="9" max="9" width="9.7109375" style="114" customWidth="1"/>
    <col min="10" max="10" width="9.28515625" style="114" customWidth="1"/>
    <col min="11" max="11" width="9.85546875" style="67" customWidth="1"/>
    <col min="12" max="12" width="10.42578125" style="67" customWidth="1"/>
    <col min="13" max="13" width="9.140625" style="67"/>
    <col min="14" max="14" width="11.140625" style="67" customWidth="1"/>
    <col min="15" max="15" width="10.85546875" style="67" customWidth="1"/>
    <col min="16" max="16" width="9.140625" style="67"/>
    <col min="17" max="17" width="11" style="67" customWidth="1"/>
    <col min="18" max="18" width="10.42578125" style="67" customWidth="1"/>
    <col min="19" max="19" width="9.140625" style="67"/>
    <col min="20" max="20" width="12.7109375" style="67" customWidth="1"/>
  </cols>
  <sheetData>
    <row r="1" spans="1:20" s="62" customFormat="1" ht="23.25" customHeight="1" x14ac:dyDescent="0.3">
      <c r="B1" s="63" t="s">
        <v>152</v>
      </c>
      <c r="E1" s="111"/>
      <c r="F1" s="111"/>
      <c r="G1" s="111"/>
      <c r="H1" s="111"/>
      <c r="I1" s="111"/>
      <c r="J1" s="111"/>
      <c r="K1" s="65"/>
      <c r="L1" s="65"/>
      <c r="M1" s="65"/>
      <c r="N1" s="65"/>
      <c r="O1" s="65"/>
      <c r="P1" s="65"/>
      <c r="Q1" s="65"/>
      <c r="R1" s="65"/>
      <c r="S1" s="65"/>
      <c r="T1" s="65"/>
    </row>
    <row r="2" spans="1:20" ht="14.25" customHeight="1" x14ac:dyDescent="0.25">
      <c r="A2" s="62"/>
      <c r="B2" s="151" t="s">
        <v>26</v>
      </c>
      <c r="C2" s="151" t="s">
        <v>140</v>
      </c>
      <c r="D2" s="151" t="s">
        <v>29</v>
      </c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4"/>
      <c r="T2" s="151" t="s">
        <v>145</v>
      </c>
    </row>
    <row r="3" spans="1:20" x14ac:dyDescent="0.25">
      <c r="A3" s="62"/>
      <c r="B3" s="151"/>
      <c r="C3" s="151"/>
      <c r="D3" s="151"/>
      <c r="E3" s="155" t="s">
        <v>230</v>
      </c>
      <c r="F3" s="154"/>
      <c r="G3" s="156" t="s">
        <v>141</v>
      </c>
      <c r="H3" s="155" t="s">
        <v>231</v>
      </c>
      <c r="I3" s="154"/>
      <c r="J3" s="156" t="s">
        <v>141</v>
      </c>
      <c r="K3" s="151" t="s">
        <v>232</v>
      </c>
      <c r="L3" s="151"/>
      <c r="M3" s="152" t="s">
        <v>141</v>
      </c>
      <c r="N3" s="151" t="s">
        <v>233</v>
      </c>
      <c r="O3" s="151"/>
      <c r="P3" s="152" t="s">
        <v>141</v>
      </c>
      <c r="Q3" s="151" t="s">
        <v>144</v>
      </c>
      <c r="R3" s="151"/>
      <c r="S3" s="152" t="s">
        <v>141</v>
      </c>
      <c r="T3" s="151"/>
    </row>
    <row r="4" spans="1:20" ht="22.5" x14ac:dyDescent="0.25">
      <c r="A4" s="62"/>
      <c r="B4" s="151"/>
      <c r="C4" s="151"/>
      <c r="D4" s="151"/>
      <c r="E4" s="83" t="s">
        <v>142</v>
      </c>
      <c r="F4" s="83" t="s">
        <v>143</v>
      </c>
      <c r="G4" s="157"/>
      <c r="H4" s="83" t="s">
        <v>142</v>
      </c>
      <c r="I4" s="83" t="s">
        <v>143</v>
      </c>
      <c r="J4" s="157"/>
      <c r="K4" s="83" t="s">
        <v>142</v>
      </c>
      <c r="L4" s="83" t="s">
        <v>143</v>
      </c>
      <c r="M4" s="152"/>
      <c r="N4" s="83" t="s">
        <v>142</v>
      </c>
      <c r="O4" s="83" t="s">
        <v>143</v>
      </c>
      <c r="P4" s="152"/>
      <c r="Q4" s="83" t="s">
        <v>142</v>
      </c>
      <c r="R4" s="83" t="s">
        <v>143</v>
      </c>
      <c r="S4" s="152"/>
      <c r="T4" s="151"/>
    </row>
    <row r="5" spans="1:20" x14ac:dyDescent="0.25">
      <c r="A5" s="62"/>
      <c r="B5" s="84">
        <v>1</v>
      </c>
      <c r="C5" s="84">
        <v>2</v>
      </c>
      <c r="D5" s="84">
        <v>3</v>
      </c>
      <c r="E5" s="84"/>
      <c r="F5" s="84"/>
      <c r="G5" s="84"/>
      <c r="H5" s="84"/>
      <c r="I5" s="84"/>
      <c r="J5" s="110"/>
      <c r="K5" s="85"/>
      <c r="L5" s="85"/>
      <c r="M5" s="85"/>
      <c r="N5" s="85"/>
      <c r="O5" s="85"/>
      <c r="P5" s="85"/>
      <c r="Q5" s="85"/>
      <c r="R5" s="85"/>
      <c r="S5" s="85"/>
      <c r="T5" s="85">
        <v>13</v>
      </c>
    </row>
    <row r="6" spans="1:20" x14ac:dyDescent="0.25">
      <c r="A6" s="62"/>
      <c r="B6" s="14">
        <v>1</v>
      </c>
      <c r="C6" s="64">
        <f>'DAFTAR SISWA'!B6</f>
        <v>1255</v>
      </c>
      <c r="D6" s="14" t="str">
        <f>'DAFTAR SISWA'!D6</f>
        <v>Adya Woro Anggraeni</v>
      </c>
      <c r="E6" s="112">
        <v>2</v>
      </c>
      <c r="F6" s="112">
        <v>3</v>
      </c>
      <c r="G6" s="113">
        <f>AVERAGE(E6:F6)</f>
        <v>2.5</v>
      </c>
      <c r="H6" s="112">
        <v>4</v>
      </c>
      <c r="I6" s="112">
        <v>5</v>
      </c>
      <c r="J6" s="113">
        <f>AVERAGE(H6:I6)</f>
        <v>4.5</v>
      </c>
      <c r="K6" s="64">
        <v>70</v>
      </c>
      <c r="L6" s="64">
        <v>60</v>
      </c>
      <c r="M6" s="103">
        <f>AVERAGE(K6:L6)</f>
        <v>65</v>
      </c>
      <c r="N6" s="64">
        <v>75</v>
      </c>
      <c r="O6" s="64">
        <v>80</v>
      </c>
      <c r="P6" s="103">
        <f>AVERAGE(N6:O6)</f>
        <v>77.5</v>
      </c>
      <c r="Q6" s="64">
        <v>90</v>
      </c>
      <c r="R6" s="64">
        <v>90</v>
      </c>
      <c r="S6" s="103">
        <f>AVERAGE(Q6:R6)</f>
        <v>90</v>
      </c>
      <c r="T6" s="103">
        <f>AVERAGE(G6+J6+M6+P6+S6)/5</f>
        <v>47.9</v>
      </c>
    </row>
    <row r="7" spans="1:20" ht="20.25" customHeight="1" x14ac:dyDescent="0.25">
      <c r="A7" s="62"/>
      <c r="B7" s="14">
        <v>2</v>
      </c>
      <c r="C7" s="64">
        <f>'DAFTAR SISWA'!B7</f>
        <v>1349</v>
      </c>
      <c r="D7" s="14" t="str">
        <f>'DAFTAR SISWA'!D7</f>
        <v>Amanda Nikeisya Sudibyo</v>
      </c>
      <c r="E7" s="112">
        <v>3</v>
      </c>
      <c r="F7" s="112"/>
      <c r="G7" s="113">
        <f t="shared" ref="G7:G30" si="0">AVERAGE(E7:F7)</f>
        <v>3</v>
      </c>
      <c r="H7" s="112">
        <v>2</v>
      </c>
      <c r="I7" s="112"/>
      <c r="J7" s="113">
        <f t="shared" ref="J7:J30" si="1">AVERAGE(H7:I7)</f>
        <v>2</v>
      </c>
      <c r="K7" s="64">
        <v>45</v>
      </c>
      <c r="L7" s="64">
        <v>6</v>
      </c>
      <c r="M7" s="103">
        <f t="shared" ref="M7:M30" si="2">AVERAGE(K7:L7)</f>
        <v>25.5</v>
      </c>
      <c r="N7" s="64">
        <v>2</v>
      </c>
      <c r="O7" s="64">
        <v>4</v>
      </c>
      <c r="P7" s="103">
        <f t="shared" ref="P7:P30" si="3">AVERAGE(N7:O7)</f>
        <v>3</v>
      </c>
      <c r="Q7" s="64">
        <v>2</v>
      </c>
      <c r="R7" s="64"/>
      <c r="S7" s="103">
        <f t="shared" ref="S7:S30" si="4">AVERAGE(Q7:R7)</f>
        <v>2</v>
      </c>
      <c r="T7" s="103">
        <f t="shared" ref="T7:T30" si="5">AVERAGE(G7+J7+M7+P7+S7)/5</f>
        <v>7.1</v>
      </c>
    </row>
    <row r="8" spans="1:20" x14ac:dyDescent="0.25">
      <c r="A8" s="62"/>
      <c r="B8" s="14">
        <v>3</v>
      </c>
      <c r="C8" s="64">
        <f>'DAFTAR SISWA'!B8</f>
        <v>1257</v>
      </c>
      <c r="D8" s="14" t="str">
        <f>'DAFTAR SISWA'!D8</f>
        <v>Bimo Anggamahenda</v>
      </c>
      <c r="E8" s="112">
        <v>4</v>
      </c>
      <c r="F8" s="112"/>
      <c r="G8" s="113">
        <f t="shared" si="0"/>
        <v>4</v>
      </c>
      <c r="H8" s="112">
        <v>0</v>
      </c>
      <c r="I8" s="112"/>
      <c r="J8" s="113">
        <f t="shared" si="1"/>
        <v>0</v>
      </c>
      <c r="K8" s="64">
        <v>1</v>
      </c>
      <c r="L8" s="64">
        <v>3</v>
      </c>
      <c r="M8" s="103">
        <f t="shared" si="2"/>
        <v>2</v>
      </c>
      <c r="N8" s="64">
        <v>3</v>
      </c>
      <c r="O8" s="64"/>
      <c r="P8" s="103">
        <f t="shared" si="3"/>
        <v>3</v>
      </c>
      <c r="Q8" s="64">
        <v>1</v>
      </c>
      <c r="R8" s="64"/>
      <c r="S8" s="103">
        <f t="shared" si="4"/>
        <v>1</v>
      </c>
      <c r="T8" s="103">
        <f t="shared" si="5"/>
        <v>2</v>
      </c>
    </row>
    <row r="9" spans="1:20" x14ac:dyDescent="0.25">
      <c r="A9" s="62"/>
      <c r="B9" s="14">
        <v>4</v>
      </c>
      <c r="C9" s="64">
        <f>'DAFTAR SISWA'!B9</f>
        <v>1258</v>
      </c>
      <c r="D9" s="14" t="str">
        <f>'DAFTAR SISWA'!D9</f>
        <v>Bungah Rizki Rokhimah</v>
      </c>
      <c r="E9" s="112">
        <v>5</v>
      </c>
      <c r="F9" s="112"/>
      <c r="G9" s="113">
        <f t="shared" si="0"/>
        <v>5</v>
      </c>
      <c r="H9" s="112">
        <v>-2</v>
      </c>
      <c r="I9" s="112"/>
      <c r="J9" s="113">
        <f t="shared" si="1"/>
        <v>-2</v>
      </c>
      <c r="K9" s="64">
        <v>15</v>
      </c>
      <c r="L9" s="64"/>
      <c r="M9" s="103">
        <f t="shared" si="2"/>
        <v>15</v>
      </c>
      <c r="N9" s="64">
        <v>4</v>
      </c>
      <c r="O9" s="64"/>
      <c r="P9" s="103">
        <f t="shared" si="3"/>
        <v>4</v>
      </c>
      <c r="Q9" s="64">
        <v>0</v>
      </c>
      <c r="R9" s="64">
        <v>67</v>
      </c>
      <c r="S9" s="103">
        <f t="shared" si="4"/>
        <v>33.5</v>
      </c>
      <c r="T9" s="103">
        <f t="shared" si="5"/>
        <v>11.1</v>
      </c>
    </row>
    <row r="10" spans="1:20" x14ac:dyDescent="0.25">
      <c r="A10" s="62"/>
      <c r="B10" s="14">
        <v>5</v>
      </c>
      <c r="C10" s="64">
        <f>'DAFTAR SISWA'!B10</f>
        <v>1259</v>
      </c>
      <c r="D10" s="14" t="str">
        <f>'DAFTAR SISWA'!D10</f>
        <v>Enggar Megawantoro</v>
      </c>
      <c r="E10" s="112">
        <v>6</v>
      </c>
      <c r="F10" s="112"/>
      <c r="G10" s="113">
        <f t="shared" si="0"/>
        <v>6</v>
      </c>
      <c r="H10" s="112">
        <v>-4</v>
      </c>
      <c r="I10" s="112"/>
      <c r="J10" s="113">
        <f t="shared" si="1"/>
        <v>-4</v>
      </c>
      <c r="K10" s="64">
        <v>14.5</v>
      </c>
      <c r="L10" s="64"/>
      <c r="M10" s="103">
        <f t="shared" si="2"/>
        <v>14.5</v>
      </c>
      <c r="N10" s="64">
        <v>5</v>
      </c>
      <c r="O10" s="64"/>
      <c r="P10" s="103">
        <f t="shared" si="3"/>
        <v>5</v>
      </c>
      <c r="Q10" s="64">
        <v>-1</v>
      </c>
      <c r="R10" s="64"/>
      <c r="S10" s="103">
        <f t="shared" si="4"/>
        <v>-1</v>
      </c>
      <c r="T10" s="103">
        <f t="shared" si="5"/>
        <v>4.0999999999999996</v>
      </c>
    </row>
    <row r="11" spans="1:20" x14ac:dyDescent="0.25">
      <c r="A11" s="62"/>
      <c r="B11" s="14">
        <v>6</v>
      </c>
      <c r="C11" s="64">
        <f>'DAFTAR SISWA'!B11</f>
        <v>1260</v>
      </c>
      <c r="D11" s="14" t="str">
        <f>'DAFTAR SISWA'!D11</f>
        <v xml:space="preserve">Firman Ainur Rahmad </v>
      </c>
      <c r="E11" s="112">
        <v>7</v>
      </c>
      <c r="F11" s="112"/>
      <c r="G11" s="113">
        <f t="shared" si="0"/>
        <v>7</v>
      </c>
      <c r="H11" s="112">
        <v>-6</v>
      </c>
      <c r="I11" s="112"/>
      <c r="J11" s="113">
        <f t="shared" si="1"/>
        <v>-6</v>
      </c>
      <c r="K11" s="64">
        <v>14</v>
      </c>
      <c r="L11" s="64"/>
      <c r="M11" s="103">
        <f t="shared" si="2"/>
        <v>14</v>
      </c>
      <c r="N11" s="64">
        <v>6</v>
      </c>
      <c r="O11" s="64"/>
      <c r="P11" s="103">
        <f t="shared" si="3"/>
        <v>6</v>
      </c>
      <c r="Q11" s="64">
        <v>-2</v>
      </c>
      <c r="R11" s="64"/>
      <c r="S11" s="103">
        <f t="shared" si="4"/>
        <v>-2</v>
      </c>
      <c r="T11" s="103">
        <f t="shared" si="5"/>
        <v>3.8</v>
      </c>
    </row>
    <row r="12" spans="1:20" x14ac:dyDescent="0.25">
      <c r="A12" s="62"/>
      <c r="B12" s="14">
        <v>7</v>
      </c>
      <c r="C12" s="64">
        <f>'DAFTAR SISWA'!B12</f>
        <v>1263</v>
      </c>
      <c r="D12" s="14" t="str">
        <f>'DAFTAR SISWA'!D12</f>
        <v>Indra Setyawan</v>
      </c>
      <c r="E12" s="112">
        <v>8</v>
      </c>
      <c r="F12" s="112"/>
      <c r="G12" s="113">
        <f t="shared" si="0"/>
        <v>8</v>
      </c>
      <c r="H12" s="112">
        <v>-8</v>
      </c>
      <c r="I12" s="112"/>
      <c r="J12" s="113">
        <f t="shared" si="1"/>
        <v>-8</v>
      </c>
      <c r="K12" s="64">
        <v>13.5</v>
      </c>
      <c r="L12" s="64"/>
      <c r="M12" s="103">
        <f t="shared" si="2"/>
        <v>13.5</v>
      </c>
      <c r="N12" s="64">
        <v>7</v>
      </c>
      <c r="O12" s="64"/>
      <c r="P12" s="103">
        <f t="shared" si="3"/>
        <v>7</v>
      </c>
      <c r="Q12" s="64">
        <v>-3</v>
      </c>
      <c r="R12" s="64"/>
      <c r="S12" s="103">
        <f t="shared" si="4"/>
        <v>-3</v>
      </c>
      <c r="T12" s="103">
        <f t="shared" si="5"/>
        <v>3.5</v>
      </c>
    </row>
    <row r="13" spans="1:20" x14ac:dyDescent="0.25">
      <c r="A13" s="62"/>
      <c r="B13" s="14">
        <v>8</v>
      </c>
      <c r="C13" s="64">
        <f>'DAFTAR SISWA'!B13</f>
        <v>1311</v>
      </c>
      <c r="D13" s="14" t="str">
        <f>'DAFTAR SISWA'!D13</f>
        <v>Ismi Nur Fadilah</v>
      </c>
      <c r="E13" s="112">
        <v>9</v>
      </c>
      <c r="F13" s="112"/>
      <c r="G13" s="113">
        <f t="shared" si="0"/>
        <v>9</v>
      </c>
      <c r="H13" s="112">
        <v>-10</v>
      </c>
      <c r="I13" s="112"/>
      <c r="J13" s="113">
        <f t="shared" si="1"/>
        <v>-10</v>
      </c>
      <c r="K13" s="64">
        <v>13</v>
      </c>
      <c r="L13" s="64"/>
      <c r="M13" s="103">
        <f t="shared" si="2"/>
        <v>13</v>
      </c>
      <c r="N13" s="64">
        <v>8</v>
      </c>
      <c r="O13" s="64"/>
      <c r="P13" s="103">
        <f t="shared" si="3"/>
        <v>8</v>
      </c>
      <c r="Q13" s="64">
        <v>-4</v>
      </c>
      <c r="R13" s="64"/>
      <c r="S13" s="103">
        <f t="shared" si="4"/>
        <v>-4</v>
      </c>
      <c r="T13" s="103">
        <f t="shared" si="5"/>
        <v>3.2</v>
      </c>
    </row>
    <row r="14" spans="1:20" x14ac:dyDescent="0.25">
      <c r="A14" s="62"/>
      <c r="B14" s="14">
        <v>9</v>
      </c>
      <c r="C14" s="64">
        <f>'DAFTAR SISWA'!B14</f>
        <v>1264</v>
      </c>
      <c r="D14" s="14" t="str">
        <f>'DAFTAR SISWA'!D14</f>
        <v>Jordan Ahmad Kautsar</v>
      </c>
      <c r="E14" s="112">
        <v>10</v>
      </c>
      <c r="F14" s="112"/>
      <c r="G14" s="113">
        <f t="shared" si="0"/>
        <v>10</v>
      </c>
      <c r="H14" s="112">
        <v>-12</v>
      </c>
      <c r="I14" s="112"/>
      <c r="J14" s="113">
        <f t="shared" si="1"/>
        <v>-12</v>
      </c>
      <c r="K14" s="64">
        <v>12.5</v>
      </c>
      <c r="L14" s="64"/>
      <c r="M14" s="103">
        <f t="shared" si="2"/>
        <v>12.5</v>
      </c>
      <c r="N14" s="64">
        <v>9</v>
      </c>
      <c r="O14" s="64"/>
      <c r="P14" s="103">
        <f t="shared" si="3"/>
        <v>9</v>
      </c>
      <c r="Q14" s="64">
        <v>-5</v>
      </c>
      <c r="R14" s="64"/>
      <c r="S14" s="103">
        <f t="shared" si="4"/>
        <v>-5</v>
      </c>
      <c r="T14" s="103">
        <f t="shared" si="5"/>
        <v>2.9</v>
      </c>
    </row>
    <row r="15" spans="1:20" x14ac:dyDescent="0.25">
      <c r="A15" s="62"/>
      <c r="B15" s="14">
        <v>10</v>
      </c>
      <c r="C15" s="64">
        <f>'DAFTAR SISWA'!B15</f>
        <v>1351</v>
      </c>
      <c r="D15" s="14" t="str">
        <f>'DAFTAR SISWA'!D15</f>
        <v xml:space="preserve">Kahfila Zahra Aulia </v>
      </c>
      <c r="E15" s="112">
        <v>11</v>
      </c>
      <c r="F15" s="112"/>
      <c r="G15" s="113">
        <f t="shared" si="0"/>
        <v>11</v>
      </c>
      <c r="H15" s="112">
        <v>-14</v>
      </c>
      <c r="I15" s="112"/>
      <c r="J15" s="113">
        <f t="shared" si="1"/>
        <v>-14</v>
      </c>
      <c r="K15" s="64">
        <v>12</v>
      </c>
      <c r="L15" s="64"/>
      <c r="M15" s="103">
        <f t="shared" si="2"/>
        <v>12</v>
      </c>
      <c r="N15" s="64">
        <v>10</v>
      </c>
      <c r="O15" s="64"/>
      <c r="P15" s="103">
        <f t="shared" si="3"/>
        <v>10</v>
      </c>
      <c r="Q15" s="64">
        <v>-6</v>
      </c>
      <c r="R15" s="64"/>
      <c r="S15" s="103">
        <f t="shared" si="4"/>
        <v>-6</v>
      </c>
      <c r="T15" s="103">
        <f t="shared" si="5"/>
        <v>2.6</v>
      </c>
    </row>
    <row r="16" spans="1:20" x14ac:dyDescent="0.25">
      <c r="A16" s="62"/>
      <c r="B16" s="14">
        <v>11</v>
      </c>
      <c r="C16" s="64">
        <f>'DAFTAR SISWA'!B16</f>
        <v>1265</v>
      </c>
      <c r="D16" s="14" t="str">
        <f>'DAFTAR SISWA'!D16</f>
        <v>Marvin Aditya Pratama</v>
      </c>
      <c r="E16" s="112">
        <v>12</v>
      </c>
      <c r="F16" s="112"/>
      <c r="G16" s="113">
        <f t="shared" si="0"/>
        <v>12</v>
      </c>
      <c r="H16" s="112">
        <v>-16</v>
      </c>
      <c r="I16" s="112"/>
      <c r="J16" s="113">
        <f t="shared" si="1"/>
        <v>-16</v>
      </c>
      <c r="K16" s="64">
        <v>11.5</v>
      </c>
      <c r="L16" s="64"/>
      <c r="M16" s="103">
        <f t="shared" si="2"/>
        <v>11.5</v>
      </c>
      <c r="N16" s="64">
        <v>11</v>
      </c>
      <c r="O16" s="64"/>
      <c r="P16" s="103">
        <f t="shared" si="3"/>
        <v>11</v>
      </c>
      <c r="Q16" s="64">
        <v>-7</v>
      </c>
      <c r="R16" s="64"/>
      <c r="S16" s="103">
        <f t="shared" si="4"/>
        <v>-7</v>
      </c>
      <c r="T16" s="103">
        <f t="shared" si="5"/>
        <v>2.2999999999999998</v>
      </c>
    </row>
    <row r="17" spans="1:20" x14ac:dyDescent="0.25">
      <c r="A17" s="62"/>
      <c r="B17" s="14">
        <v>12</v>
      </c>
      <c r="C17" s="64">
        <f>'DAFTAR SISWA'!B17</f>
        <v>1266</v>
      </c>
      <c r="D17" s="14" t="str">
        <f>'DAFTAR SISWA'!D17</f>
        <v>Muhammad Jibril Al Hafidz</v>
      </c>
      <c r="E17" s="112">
        <v>13</v>
      </c>
      <c r="F17" s="112"/>
      <c r="G17" s="113">
        <f t="shared" si="0"/>
        <v>13</v>
      </c>
      <c r="H17" s="112">
        <v>-18</v>
      </c>
      <c r="I17" s="112"/>
      <c r="J17" s="113">
        <f t="shared" si="1"/>
        <v>-18</v>
      </c>
      <c r="K17" s="64">
        <v>11</v>
      </c>
      <c r="L17" s="64"/>
      <c r="M17" s="103">
        <f t="shared" si="2"/>
        <v>11</v>
      </c>
      <c r="N17" s="64">
        <v>12</v>
      </c>
      <c r="O17" s="64"/>
      <c r="P17" s="103">
        <f t="shared" si="3"/>
        <v>12</v>
      </c>
      <c r="Q17" s="64">
        <v>-8</v>
      </c>
      <c r="R17" s="64"/>
      <c r="S17" s="103">
        <f t="shared" si="4"/>
        <v>-8</v>
      </c>
      <c r="T17" s="103">
        <f t="shared" si="5"/>
        <v>2</v>
      </c>
    </row>
    <row r="18" spans="1:20" x14ac:dyDescent="0.25">
      <c r="A18" s="62"/>
      <c r="B18" s="14">
        <v>13</v>
      </c>
      <c r="C18" s="64">
        <f>'DAFTAR SISWA'!B18</f>
        <v>1267</v>
      </c>
      <c r="D18" s="14" t="str">
        <f>'DAFTAR SISWA'!D18</f>
        <v>Muhammad Khoirun Hanafi</v>
      </c>
      <c r="E18" s="112">
        <v>14</v>
      </c>
      <c r="F18" s="112"/>
      <c r="G18" s="113">
        <f t="shared" si="0"/>
        <v>14</v>
      </c>
      <c r="H18" s="112">
        <v>-20</v>
      </c>
      <c r="I18" s="112"/>
      <c r="J18" s="113">
        <f t="shared" si="1"/>
        <v>-20</v>
      </c>
      <c r="K18" s="64">
        <v>10.5</v>
      </c>
      <c r="L18" s="64"/>
      <c r="M18" s="103">
        <f t="shared" si="2"/>
        <v>10.5</v>
      </c>
      <c r="N18" s="64">
        <v>13</v>
      </c>
      <c r="O18" s="64"/>
      <c r="P18" s="103">
        <f t="shared" si="3"/>
        <v>13</v>
      </c>
      <c r="Q18" s="64">
        <v>-9</v>
      </c>
      <c r="R18" s="64"/>
      <c r="S18" s="103">
        <f t="shared" si="4"/>
        <v>-9</v>
      </c>
      <c r="T18" s="103">
        <f t="shared" si="5"/>
        <v>1.7</v>
      </c>
    </row>
    <row r="19" spans="1:20" x14ac:dyDescent="0.25">
      <c r="A19" s="62"/>
      <c r="B19" s="14">
        <v>14</v>
      </c>
      <c r="C19" s="64">
        <f>'DAFTAR SISWA'!B19</f>
        <v>1269</v>
      </c>
      <c r="D19" s="14" t="str">
        <f>'DAFTAR SISWA'!D19</f>
        <v>Nila Nafira</v>
      </c>
      <c r="E19" s="112">
        <v>15</v>
      </c>
      <c r="F19" s="112"/>
      <c r="G19" s="113">
        <f t="shared" si="0"/>
        <v>15</v>
      </c>
      <c r="H19" s="112">
        <v>-22</v>
      </c>
      <c r="I19" s="112"/>
      <c r="J19" s="113">
        <f t="shared" si="1"/>
        <v>-22</v>
      </c>
      <c r="K19" s="64">
        <v>10</v>
      </c>
      <c r="L19" s="64"/>
      <c r="M19" s="103">
        <f t="shared" si="2"/>
        <v>10</v>
      </c>
      <c r="N19" s="64">
        <v>14</v>
      </c>
      <c r="O19" s="64"/>
      <c r="P19" s="103">
        <f t="shared" si="3"/>
        <v>14</v>
      </c>
      <c r="Q19" s="64">
        <v>-10</v>
      </c>
      <c r="R19" s="64"/>
      <c r="S19" s="103">
        <f t="shared" si="4"/>
        <v>-10</v>
      </c>
      <c r="T19" s="103">
        <f t="shared" si="5"/>
        <v>1.4</v>
      </c>
    </row>
    <row r="20" spans="1:20" x14ac:dyDescent="0.25">
      <c r="A20" s="62"/>
      <c r="B20" s="14">
        <v>15</v>
      </c>
      <c r="C20" s="64">
        <f>'DAFTAR SISWA'!B20</f>
        <v>1389</v>
      </c>
      <c r="D20" s="14" t="str">
        <f>'DAFTAR SISWA'!D20</f>
        <v xml:space="preserve">Oktavia Vivi Novita </v>
      </c>
      <c r="E20" s="112">
        <v>16</v>
      </c>
      <c r="F20" s="112"/>
      <c r="G20" s="113">
        <f t="shared" si="0"/>
        <v>16</v>
      </c>
      <c r="H20" s="112">
        <v>-24</v>
      </c>
      <c r="I20" s="112"/>
      <c r="J20" s="113">
        <f t="shared" si="1"/>
        <v>-24</v>
      </c>
      <c r="K20" s="64">
        <v>9.5000000000000107</v>
      </c>
      <c r="L20" s="64"/>
      <c r="M20" s="103">
        <f t="shared" si="2"/>
        <v>9.5000000000000107</v>
      </c>
      <c r="N20" s="64">
        <v>15</v>
      </c>
      <c r="O20" s="64"/>
      <c r="P20" s="103">
        <f t="shared" si="3"/>
        <v>15</v>
      </c>
      <c r="Q20" s="64">
        <v>-11</v>
      </c>
      <c r="R20" s="64"/>
      <c r="S20" s="103">
        <f t="shared" si="4"/>
        <v>-11</v>
      </c>
      <c r="T20" s="103">
        <f t="shared" si="5"/>
        <v>1.1000000000000021</v>
      </c>
    </row>
    <row r="21" spans="1:20" x14ac:dyDescent="0.25">
      <c r="A21" s="62"/>
      <c r="B21" s="14">
        <v>16</v>
      </c>
      <c r="C21" s="64">
        <f>'DAFTAR SISWA'!B21</f>
        <v>1270</v>
      </c>
      <c r="D21" s="14" t="str">
        <f>'DAFTAR SISWA'!D21</f>
        <v>Patricia Chiquitita</v>
      </c>
      <c r="E21" s="112">
        <v>17</v>
      </c>
      <c r="F21" s="112"/>
      <c r="G21" s="113">
        <f t="shared" si="0"/>
        <v>17</v>
      </c>
      <c r="H21" s="112">
        <v>-26</v>
      </c>
      <c r="I21" s="112"/>
      <c r="J21" s="113">
        <f t="shared" si="1"/>
        <v>-26</v>
      </c>
      <c r="K21" s="64">
        <v>9.0000000000000195</v>
      </c>
      <c r="L21" s="64"/>
      <c r="M21" s="103">
        <f t="shared" si="2"/>
        <v>9.0000000000000195</v>
      </c>
      <c r="N21" s="64">
        <v>16</v>
      </c>
      <c r="O21" s="64"/>
      <c r="P21" s="103">
        <f t="shared" si="3"/>
        <v>16</v>
      </c>
      <c r="Q21" s="64">
        <v>-12</v>
      </c>
      <c r="R21" s="64"/>
      <c r="S21" s="103">
        <f t="shared" si="4"/>
        <v>-12</v>
      </c>
      <c r="T21" s="103">
        <f t="shared" si="5"/>
        <v>0.80000000000000426</v>
      </c>
    </row>
    <row r="22" spans="1:20" x14ac:dyDescent="0.25">
      <c r="A22" s="62"/>
      <c r="B22" s="14">
        <v>17</v>
      </c>
      <c r="C22" s="64">
        <f>'DAFTAR SISWA'!B22</f>
        <v>1271</v>
      </c>
      <c r="D22" s="14" t="str">
        <f>'DAFTAR SISWA'!D22</f>
        <v>Rafa Aditya</v>
      </c>
      <c r="E22" s="112">
        <v>18</v>
      </c>
      <c r="F22" s="112"/>
      <c r="G22" s="113">
        <f t="shared" si="0"/>
        <v>18</v>
      </c>
      <c r="H22" s="112">
        <v>-28</v>
      </c>
      <c r="I22" s="112"/>
      <c r="J22" s="113">
        <f t="shared" si="1"/>
        <v>-28</v>
      </c>
      <c r="K22" s="64">
        <v>8.5000000000000195</v>
      </c>
      <c r="L22" s="64"/>
      <c r="M22" s="103">
        <f t="shared" si="2"/>
        <v>8.5000000000000195</v>
      </c>
      <c r="N22" s="64">
        <v>17</v>
      </c>
      <c r="O22" s="64"/>
      <c r="P22" s="103">
        <f t="shared" si="3"/>
        <v>17</v>
      </c>
      <c r="Q22" s="64">
        <v>-13</v>
      </c>
      <c r="R22" s="64"/>
      <c r="S22" s="103">
        <f t="shared" si="4"/>
        <v>-13</v>
      </c>
      <c r="T22" s="103">
        <f t="shared" si="5"/>
        <v>0.50000000000000389</v>
      </c>
    </row>
    <row r="23" spans="1:20" x14ac:dyDescent="0.25">
      <c r="A23" s="62"/>
      <c r="B23" s="14">
        <v>18</v>
      </c>
      <c r="C23" s="64">
        <f>'DAFTAR SISWA'!B23</f>
        <v>1272</v>
      </c>
      <c r="D23" s="14" t="str">
        <f>'DAFTAR SISWA'!D23</f>
        <v>Rifah Akaya Udin</v>
      </c>
      <c r="E23" s="112">
        <v>19</v>
      </c>
      <c r="F23" s="112"/>
      <c r="G23" s="113">
        <f t="shared" si="0"/>
        <v>19</v>
      </c>
      <c r="H23" s="112">
        <v>-30</v>
      </c>
      <c r="I23" s="112"/>
      <c r="J23" s="113">
        <f t="shared" si="1"/>
        <v>-30</v>
      </c>
      <c r="K23" s="64">
        <v>8.0000000000000195</v>
      </c>
      <c r="L23" s="64"/>
      <c r="M23" s="103">
        <f t="shared" si="2"/>
        <v>8.0000000000000195</v>
      </c>
      <c r="N23" s="64">
        <v>18</v>
      </c>
      <c r="O23" s="64"/>
      <c r="P23" s="103">
        <f t="shared" si="3"/>
        <v>18</v>
      </c>
      <c r="Q23" s="64">
        <v>-14</v>
      </c>
      <c r="R23" s="64"/>
      <c r="S23" s="103">
        <f t="shared" si="4"/>
        <v>-14</v>
      </c>
      <c r="T23" s="103">
        <f t="shared" si="5"/>
        <v>0.2000000000000039</v>
      </c>
    </row>
    <row r="24" spans="1:20" x14ac:dyDescent="0.25">
      <c r="A24" s="62"/>
      <c r="B24" s="14">
        <v>19</v>
      </c>
      <c r="C24" s="64">
        <f>'DAFTAR SISWA'!B24</f>
        <v>1254</v>
      </c>
      <c r="D24" s="14" t="str">
        <f>'DAFTAR SISWA'!D24</f>
        <v>Rifky Ardiansyah</v>
      </c>
      <c r="E24" s="112">
        <v>20</v>
      </c>
      <c r="F24" s="112"/>
      <c r="G24" s="113">
        <f t="shared" si="0"/>
        <v>20</v>
      </c>
      <c r="H24" s="112">
        <v>-32</v>
      </c>
      <c r="I24" s="112"/>
      <c r="J24" s="113">
        <f t="shared" si="1"/>
        <v>-32</v>
      </c>
      <c r="K24" s="64">
        <v>7.5000000000000204</v>
      </c>
      <c r="L24" s="64"/>
      <c r="M24" s="103">
        <f t="shared" si="2"/>
        <v>7.5000000000000204</v>
      </c>
      <c r="N24" s="64">
        <v>19</v>
      </c>
      <c r="O24" s="64"/>
      <c r="P24" s="103">
        <f t="shared" si="3"/>
        <v>19</v>
      </c>
      <c r="Q24" s="64">
        <v>-15</v>
      </c>
      <c r="R24" s="64"/>
      <c r="S24" s="103">
        <f t="shared" si="4"/>
        <v>-15</v>
      </c>
      <c r="T24" s="103">
        <f t="shared" si="5"/>
        <v>-9.9999999999995731E-2</v>
      </c>
    </row>
    <row r="25" spans="1:20" x14ac:dyDescent="0.25">
      <c r="A25" s="62"/>
      <c r="B25" s="14">
        <v>20</v>
      </c>
      <c r="C25" s="64">
        <f>'DAFTAR SISWA'!B25</f>
        <v>1241</v>
      </c>
      <c r="D25" s="14" t="str">
        <f>'DAFTAR SISWA'!D25</f>
        <v>Rizal Hendriawan</v>
      </c>
      <c r="E25" s="112">
        <v>21</v>
      </c>
      <c r="F25" s="112"/>
      <c r="G25" s="113">
        <f t="shared" si="0"/>
        <v>21</v>
      </c>
      <c r="H25" s="112">
        <v>-34</v>
      </c>
      <c r="I25" s="112"/>
      <c r="J25" s="113">
        <f t="shared" si="1"/>
        <v>-34</v>
      </c>
      <c r="K25" s="64">
        <v>7.0000000000000204</v>
      </c>
      <c r="L25" s="64"/>
      <c r="M25" s="103">
        <f t="shared" si="2"/>
        <v>7.0000000000000204</v>
      </c>
      <c r="N25" s="64">
        <v>20</v>
      </c>
      <c r="O25" s="64"/>
      <c r="P25" s="103">
        <f t="shared" si="3"/>
        <v>20</v>
      </c>
      <c r="Q25" s="64">
        <v>-16</v>
      </c>
      <c r="R25" s="64"/>
      <c r="S25" s="103">
        <f t="shared" si="4"/>
        <v>-16</v>
      </c>
      <c r="T25" s="103">
        <f t="shared" si="5"/>
        <v>-0.39999999999999575</v>
      </c>
    </row>
    <row r="26" spans="1:20" x14ac:dyDescent="0.25">
      <c r="A26" s="62"/>
      <c r="B26" s="14">
        <v>21</v>
      </c>
      <c r="C26" s="64">
        <f>'DAFTAR SISWA'!B26</f>
        <v>1274</v>
      </c>
      <c r="D26" s="14" t="str">
        <f>'DAFTAR SISWA'!D26</f>
        <v>Robiyatul Adawiyah</v>
      </c>
      <c r="E26" s="112">
        <v>22</v>
      </c>
      <c r="F26" s="112"/>
      <c r="G26" s="113">
        <f t="shared" si="0"/>
        <v>22</v>
      </c>
      <c r="H26" s="112">
        <v>-36</v>
      </c>
      <c r="I26" s="112"/>
      <c r="J26" s="113">
        <f t="shared" si="1"/>
        <v>-36</v>
      </c>
      <c r="K26" s="64">
        <v>6.5000000000000204</v>
      </c>
      <c r="L26" s="64"/>
      <c r="M26" s="103">
        <f t="shared" si="2"/>
        <v>6.5000000000000204</v>
      </c>
      <c r="N26" s="64">
        <v>21</v>
      </c>
      <c r="O26" s="64"/>
      <c r="P26" s="103">
        <f t="shared" si="3"/>
        <v>21</v>
      </c>
      <c r="Q26" s="64">
        <v>-17</v>
      </c>
      <c r="R26" s="64"/>
      <c r="S26" s="103">
        <f t="shared" si="4"/>
        <v>-17</v>
      </c>
      <c r="T26" s="103">
        <f t="shared" si="5"/>
        <v>-0.69999999999999574</v>
      </c>
    </row>
    <row r="27" spans="1:20" x14ac:dyDescent="0.25">
      <c r="A27" s="62"/>
      <c r="B27" s="14">
        <v>22</v>
      </c>
      <c r="C27" s="64">
        <f>'DAFTAR SISWA'!B27</f>
        <v>1275</v>
      </c>
      <c r="D27" s="14" t="str">
        <f>'DAFTAR SISWA'!D27</f>
        <v>Safitri Ayu Wulandari</v>
      </c>
      <c r="E27" s="112">
        <v>23</v>
      </c>
      <c r="F27" s="112"/>
      <c r="G27" s="113">
        <f t="shared" si="0"/>
        <v>23</v>
      </c>
      <c r="H27" s="112">
        <v>-38</v>
      </c>
      <c r="I27" s="112"/>
      <c r="J27" s="113">
        <f t="shared" si="1"/>
        <v>-38</v>
      </c>
      <c r="K27" s="64">
        <v>6</v>
      </c>
      <c r="L27" s="64"/>
      <c r="M27" s="103">
        <f t="shared" si="2"/>
        <v>6</v>
      </c>
      <c r="N27" s="64">
        <v>22</v>
      </c>
      <c r="O27" s="64"/>
      <c r="P27" s="103">
        <f t="shared" si="3"/>
        <v>22</v>
      </c>
      <c r="Q27" s="64">
        <v>-18</v>
      </c>
      <c r="R27" s="64"/>
      <c r="S27" s="103">
        <f t="shared" si="4"/>
        <v>-18</v>
      </c>
      <c r="T27" s="103">
        <f t="shared" si="5"/>
        <v>-1</v>
      </c>
    </row>
    <row r="28" spans="1:20" x14ac:dyDescent="0.25">
      <c r="A28" s="62"/>
      <c r="B28" s="14">
        <v>23</v>
      </c>
      <c r="C28" s="64">
        <f>'DAFTAR SISWA'!B28</f>
        <v>1423</v>
      </c>
      <c r="D28" s="14" t="str">
        <f>'DAFTAR SISWA'!D28</f>
        <v xml:space="preserve">Saira Rachman </v>
      </c>
      <c r="E28" s="112">
        <v>24</v>
      </c>
      <c r="F28" s="112"/>
      <c r="G28" s="113">
        <f t="shared" si="0"/>
        <v>24</v>
      </c>
      <c r="H28" s="112">
        <v>-40</v>
      </c>
      <c r="I28" s="112"/>
      <c r="J28" s="113">
        <f t="shared" si="1"/>
        <v>-40</v>
      </c>
      <c r="K28" s="64">
        <v>5.5</v>
      </c>
      <c r="L28" s="64"/>
      <c r="M28" s="103">
        <f t="shared" si="2"/>
        <v>5.5</v>
      </c>
      <c r="N28" s="64">
        <v>23</v>
      </c>
      <c r="O28" s="64"/>
      <c r="P28" s="103">
        <f t="shared" si="3"/>
        <v>23</v>
      </c>
      <c r="Q28" s="64">
        <v>-19</v>
      </c>
      <c r="R28" s="64"/>
      <c r="S28" s="103">
        <f t="shared" si="4"/>
        <v>-19</v>
      </c>
      <c r="T28" s="103">
        <f t="shared" si="5"/>
        <v>-1.3</v>
      </c>
    </row>
    <row r="29" spans="1:20" x14ac:dyDescent="0.25">
      <c r="A29" s="62"/>
      <c r="B29" s="14">
        <v>24</v>
      </c>
      <c r="C29" s="64">
        <f>'DAFTAR SISWA'!B29</f>
        <v>1244</v>
      </c>
      <c r="D29" s="14" t="str">
        <f>'DAFTAR SISWA'!D29</f>
        <v>Sisca Indriani Harsari</v>
      </c>
      <c r="E29" s="112">
        <v>25</v>
      </c>
      <c r="F29" s="112"/>
      <c r="G29" s="113">
        <f t="shared" si="0"/>
        <v>25</v>
      </c>
      <c r="H29" s="112">
        <v>-42</v>
      </c>
      <c r="I29" s="112"/>
      <c r="J29" s="113">
        <f t="shared" si="1"/>
        <v>-42</v>
      </c>
      <c r="K29" s="64">
        <v>5</v>
      </c>
      <c r="L29" s="64"/>
      <c r="M29" s="103">
        <f t="shared" si="2"/>
        <v>5</v>
      </c>
      <c r="N29" s="64">
        <v>24</v>
      </c>
      <c r="O29" s="64"/>
      <c r="P29" s="103">
        <f t="shared" si="3"/>
        <v>24</v>
      </c>
      <c r="Q29" s="64">
        <v>40</v>
      </c>
      <c r="R29" s="64"/>
      <c r="S29" s="103">
        <f t="shared" si="4"/>
        <v>40</v>
      </c>
      <c r="T29" s="103">
        <f t="shared" si="5"/>
        <v>10.4</v>
      </c>
    </row>
    <row r="30" spans="1:20" x14ac:dyDescent="0.25">
      <c r="A30" s="62"/>
      <c r="B30" s="14">
        <v>25</v>
      </c>
      <c r="C30" s="64">
        <f>'DAFTAR SISWA'!B30</f>
        <v>1249</v>
      </c>
      <c r="D30" s="14" t="str">
        <f>'DAFTAR SISWA'!D30</f>
        <v>Zaidan Arley</v>
      </c>
      <c r="E30" s="112">
        <v>26</v>
      </c>
      <c r="F30" s="112"/>
      <c r="G30" s="113">
        <f t="shared" si="0"/>
        <v>26</v>
      </c>
      <c r="H30" s="112">
        <v>-44</v>
      </c>
      <c r="I30" s="112"/>
      <c r="J30" s="113">
        <f t="shared" si="1"/>
        <v>-44</v>
      </c>
      <c r="K30" s="64">
        <v>4.5</v>
      </c>
      <c r="L30" s="64"/>
      <c r="M30" s="103">
        <f t="shared" si="2"/>
        <v>4.5</v>
      </c>
      <c r="N30" s="64">
        <v>25</v>
      </c>
      <c r="O30" s="64"/>
      <c r="P30" s="103">
        <f t="shared" si="3"/>
        <v>25</v>
      </c>
      <c r="Q30" s="64">
        <v>-21</v>
      </c>
      <c r="R30" s="64"/>
      <c r="S30" s="103">
        <f t="shared" si="4"/>
        <v>-21</v>
      </c>
      <c r="T30" s="103">
        <f t="shared" si="5"/>
        <v>-1.9</v>
      </c>
    </row>
    <row r="31" spans="1:20" x14ac:dyDescent="0.25">
      <c r="A31" s="62"/>
      <c r="B31" s="14"/>
      <c r="C31" s="64"/>
      <c r="D31" s="14"/>
      <c r="E31" s="112"/>
      <c r="F31" s="112"/>
      <c r="G31" s="113"/>
      <c r="H31" s="112"/>
      <c r="I31" s="112"/>
      <c r="J31" s="113"/>
      <c r="K31" s="64"/>
      <c r="L31" s="64"/>
      <c r="M31" s="99"/>
      <c r="N31" s="64"/>
      <c r="O31" s="64"/>
      <c r="P31" s="99"/>
      <c r="Q31" s="64"/>
      <c r="R31" s="64"/>
      <c r="S31" s="99"/>
      <c r="T31" s="99"/>
    </row>
    <row r="32" spans="1:20" x14ac:dyDescent="0.25">
      <c r="A32" s="62"/>
      <c r="B32" s="14"/>
      <c r="C32" s="64"/>
      <c r="D32" s="14"/>
      <c r="E32" s="112"/>
      <c r="F32" s="112"/>
      <c r="G32" s="113"/>
      <c r="H32" s="112"/>
      <c r="I32" s="112"/>
      <c r="J32" s="113"/>
      <c r="K32" s="64"/>
      <c r="L32" s="64"/>
      <c r="M32" s="99"/>
      <c r="N32" s="64"/>
      <c r="O32" s="64"/>
      <c r="P32" s="99"/>
      <c r="Q32" s="64"/>
      <c r="R32" s="64"/>
      <c r="S32" s="99"/>
      <c r="T32" s="99"/>
    </row>
    <row r="33" spans="1:20" x14ac:dyDescent="0.25">
      <c r="A33" s="62"/>
      <c r="B33" s="14"/>
      <c r="C33" s="64"/>
      <c r="D33" s="14"/>
      <c r="E33" s="112"/>
      <c r="F33" s="112"/>
      <c r="G33" s="113"/>
      <c r="H33" s="112"/>
      <c r="I33" s="112"/>
      <c r="J33" s="113"/>
      <c r="K33" s="64"/>
      <c r="L33" s="64"/>
      <c r="M33" s="99"/>
      <c r="N33" s="64"/>
      <c r="O33" s="64"/>
      <c r="P33" s="99"/>
      <c r="Q33" s="64"/>
      <c r="R33" s="64"/>
      <c r="S33" s="99"/>
      <c r="T33" s="99"/>
    </row>
    <row r="34" spans="1:20" x14ac:dyDescent="0.25">
      <c r="A34" s="62"/>
      <c r="B34" s="14"/>
      <c r="C34" s="64"/>
      <c r="D34" s="14"/>
      <c r="E34" s="112"/>
      <c r="F34" s="112"/>
      <c r="G34" s="113"/>
      <c r="H34" s="112"/>
      <c r="I34" s="112"/>
      <c r="J34" s="113"/>
      <c r="K34" s="64"/>
      <c r="L34" s="64"/>
      <c r="M34" s="99"/>
      <c r="N34" s="64"/>
      <c r="O34" s="64"/>
      <c r="P34" s="99"/>
      <c r="Q34" s="64"/>
      <c r="R34" s="64"/>
      <c r="S34" s="99"/>
      <c r="T34" s="99"/>
    </row>
    <row r="35" spans="1:20" x14ac:dyDescent="0.25">
      <c r="A35" s="62"/>
      <c r="B35" s="14"/>
      <c r="C35" s="64"/>
      <c r="D35" s="14"/>
      <c r="E35" s="112"/>
      <c r="F35" s="112"/>
      <c r="G35" s="113"/>
      <c r="H35" s="112"/>
      <c r="I35" s="112"/>
      <c r="J35" s="113"/>
      <c r="K35" s="64"/>
      <c r="L35" s="64"/>
      <c r="M35" s="99"/>
      <c r="N35" s="64"/>
      <c r="O35" s="64"/>
      <c r="P35" s="99"/>
      <c r="Q35" s="64"/>
      <c r="R35" s="64"/>
      <c r="S35" s="99"/>
      <c r="T35" s="99"/>
    </row>
    <row r="36" spans="1:20" x14ac:dyDescent="0.25">
      <c r="A36" s="62"/>
      <c r="B36" s="14"/>
      <c r="C36" s="64"/>
      <c r="D36" s="14"/>
      <c r="E36" s="112"/>
      <c r="F36" s="112"/>
      <c r="G36" s="113"/>
      <c r="H36" s="112"/>
      <c r="I36" s="112"/>
      <c r="J36" s="113"/>
      <c r="K36" s="64"/>
      <c r="L36" s="64"/>
      <c r="M36" s="99"/>
      <c r="N36" s="64"/>
      <c r="O36" s="64"/>
      <c r="P36" s="99"/>
      <c r="Q36" s="64"/>
      <c r="R36" s="64"/>
      <c r="S36" s="99"/>
      <c r="T36" s="99"/>
    </row>
    <row r="37" spans="1:20" x14ac:dyDescent="0.25">
      <c r="A37" s="62"/>
      <c r="B37" s="14"/>
      <c r="C37" s="64"/>
      <c r="D37" s="14"/>
      <c r="E37" s="112"/>
      <c r="F37" s="112"/>
      <c r="G37" s="113"/>
      <c r="H37" s="112"/>
      <c r="I37" s="112"/>
      <c r="J37" s="113"/>
      <c r="K37" s="64"/>
      <c r="L37" s="64"/>
      <c r="M37" s="99"/>
      <c r="N37" s="64"/>
      <c r="O37" s="64"/>
      <c r="P37" s="99"/>
      <c r="Q37" s="64"/>
      <c r="R37" s="64"/>
      <c r="S37" s="64"/>
      <c r="T37" s="99"/>
    </row>
    <row r="38" spans="1:20" x14ac:dyDescent="0.25">
      <c r="A38" s="62"/>
      <c r="B38" s="14"/>
      <c r="C38" s="64"/>
      <c r="D38" s="14"/>
      <c r="E38" s="112"/>
      <c r="F38" s="112"/>
      <c r="G38" s="113"/>
      <c r="H38" s="112"/>
      <c r="I38" s="112"/>
      <c r="J38" s="113"/>
      <c r="K38" s="64"/>
      <c r="L38" s="64"/>
      <c r="M38" s="99"/>
      <c r="N38" s="64"/>
      <c r="O38" s="64"/>
      <c r="P38" s="99"/>
      <c r="Q38" s="64"/>
      <c r="R38" s="64"/>
      <c r="S38" s="64"/>
      <c r="T38" s="99"/>
    </row>
    <row r="39" spans="1:20" x14ac:dyDescent="0.25">
      <c r="A39" s="62"/>
      <c r="B39" s="14"/>
      <c r="C39" s="64"/>
      <c r="D39" s="14"/>
      <c r="E39" s="112"/>
      <c r="F39" s="112"/>
      <c r="G39" s="113"/>
      <c r="H39" s="112"/>
      <c r="I39" s="112"/>
      <c r="J39" s="113"/>
      <c r="K39" s="64"/>
      <c r="L39" s="64"/>
      <c r="M39" s="99"/>
      <c r="N39" s="64"/>
      <c r="O39" s="64"/>
      <c r="P39" s="99"/>
      <c r="Q39" s="64"/>
      <c r="R39" s="64"/>
      <c r="S39" s="64"/>
      <c r="T39" s="99"/>
    </row>
    <row r="40" spans="1:20" x14ac:dyDescent="0.25">
      <c r="A40" s="62"/>
      <c r="B40" s="14"/>
      <c r="C40" s="64"/>
      <c r="D40" s="14"/>
      <c r="E40" s="112"/>
      <c r="F40" s="112"/>
      <c r="G40" s="113"/>
      <c r="H40" s="112"/>
      <c r="I40" s="112"/>
      <c r="J40" s="113"/>
      <c r="K40" s="64"/>
      <c r="L40" s="64"/>
      <c r="M40" s="99"/>
      <c r="N40" s="64"/>
      <c r="O40" s="64"/>
      <c r="P40" s="99"/>
      <c r="Q40" s="64"/>
      <c r="R40" s="64"/>
      <c r="S40" s="64"/>
      <c r="T40" s="99"/>
    </row>
    <row r="41" spans="1:20" x14ac:dyDescent="0.25">
      <c r="A41" s="62"/>
      <c r="B41" s="14"/>
      <c r="C41" s="64"/>
      <c r="D41" s="14"/>
      <c r="E41" s="112"/>
      <c r="F41" s="112"/>
      <c r="G41" s="113"/>
      <c r="H41" s="112"/>
      <c r="I41" s="112"/>
      <c r="J41" s="113"/>
      <c r="K41" s="64"/>
      <c r="L41" s="64"/>
      <c r="M41" s="99"/>
      <c r="N41" s="64"/>
      <c r="O41" s="64"/>
      <c r="P41" s="99"/>
      <c r="Q41" s="64"/>
      <c r="R41" s="64"/>
      <c r="S41" s="64"/>
      <c r="T41" s="99"/>
    </row>
    <row r="42" spans="1:20" x14ac:dyDescent="0.25">
      <c r="A42" s="62"/>
      <c r="B42" s="14"/>
      <c r="C42" s="64"/>
      <c r="D42" s="14"/>
      <c r="E42" s="112"/>
      <c r="F42" s="112"/>
      <c r="G42" s="113"/>
      <c r="H42" s="112"/>
      <c r="I42" s="112"/>
      <c r="J42" s="112"/>
      <c r="K42" s="64"/>
      <c r="L42" s="64"/>
      <c r="M42" s="99"/>
      <c r="N42" s="64"/>
      <c r="O42" s="64"/>
      <c r="P42" s="99"/>
      <c r="Q42" s="64"/>
      <c r="R42" s="64"/>
      <c r="S42" s="64"/>
      <c r="T42" s="99"/>
    </row>
    <row r="43" spans="1:20" x14ac:dyDescent="0.25">
      <c r="A43" s="62"/>
      <c r="B43" s="14"/>
      <c r="C43" s="64"/>
      <c r="D43" s="14"/>
      <c r="E43" s="112"/>
      <c r="F43" s="112"/>
      <c r="G43" s="113"/>
      <c r="H43" s="112"/>
      <c r="I43" s="112"/>
      <c r="J43" s="112"/>
      <c r="K43" s="64"/>
      <c r="L43" s="64"/>
      <c r="M43" s="99"/>
      <c r="N43" s="64"/>
      <c r="O43" s="64"/>
      <c r="P43" s="99"/>
      <c r="Q43" s="64"/>
      <c r="R43" s="64"/>
      <c r="S43" s="64"/>
      <c r="T43" s="99"/>
    </row>
    <row r="44" spans="1:20" x14ac:dyDescent="0.25">
      <c r="A44" s="62"/>
      <c r="B44" s="14"/>
      <c r="C44" s="14"/>
      <c r="D44" s="14"/>
      <c r="E44" s="112"/>
      <c r="F44" s="112"/>
      <c r="G44" s="113"/>
      <c r="H44" s="112"/>
      <c r="I44" s="112"/>
      <c r="J44" s="112"/>
      <c r="K44" s="64"/>
      <c r="L44" s="64"/>
      <c r="M44" s="99"/>
      <c r="N44" s="64"/>
      <c r="O44" s="64"/>
      <c r="P44" s="99"/>
      <c r="Q44" s="64"/>
      <c r="R44" s="64"/>
      <c r="S44" s="64"/>
      <c r="T44" s="99"/>
    </row>
    <row r="45" spans="1:20" x14ac:dyDescent="0.25">
      <c r="A45" s="62"/>
      <c r="B45" s="14"/>
      <c r="C45" s="14"/>
      <c r="D45" s="14"/>
      <c r="E45" s="112"/>
      <c r="F45" s="112"/>
      <c r="G45" s="113"/>
      <c r="H45" s="112"/>
      <c r="I45" s="112"/>
      <c r="J45" s="112"/>
      <c r="K45" s="64"/>
      <c r="L45" s="64"/>
      <c r="M45" s="99"/>
      <c r="N45" s="64"/>
      <c r="O45" s="64"/>
      <c r="P45" s="99"/>
      <c r="Q45" s="64"/>
      <c r="R45" s="64"/>
      <c r="S45" s="64"/>
      <c r="T45" s="99"/>
    </row>
    <row r="46" spans="1:20" x14ac:dyDescent="0.25">
      <c r="A46" s="62"/>
      <c r="B46" s="14"/>
      <c r="C46" s="14"/>
      <c r="D46" s="14"/>
      <c r="E46" s="112"/>
      <c r="F46" s="112"/>
      <c r="G46" s="113"/>
      <c r="H46" s="112"/>
      <c r="I46" s="112"/>
      <c r="J46" s="112"/>
      <c r="K46" s="64"/>
      <c r="L46" s="64"/>
      <c r="M46" s="99"/>
      <c r="N46" s="64"/>
      <c r="O46" s="64"/>
      <c r="P46" s="99"/>
      <c r="Q46" s="64"/>
      <c r="R46" s="64"/>
      <c r="S46" s="64"/>
      <c r="T46" s="99"/>
    </row>
    <row r="47" spans="1:20" x14ac:dyDescent="0.25">
      <c r="A47" s="62"/>
      <c r="B47" s="14"/>
      <c r="C47" s="14"/>
      <c r="D47" s="14"/>
      <c r="E47" s="112"/>
      <c r="F47" s="112"/>
      <c r="G47" s="113"/>
      <c r="H47" s="112"/>
      <c r="I47" s="112"/>
      <c r="J47" s="112"/>
      <c r="K47" s="64"/>
      <c r="L47" s="64"/>
      <c r="M47" s="99"/>
      <c r="N47" s="64"/>
      <c r="O47" s="64"/>
      <c r="P47" s="99"/>
      <c r="Q47" s="64"/>
      <c r="R47" s="64"/>
      <c r="S47" s="64"/>
      <c r="T47" s="99"/>
    </row>
    <row r="48" spans="1:20" x14ac:dyDescent="0.25">
      <c r="A48" s="62"/>
      <c r="B48" s="14"/>
      <c r="C48" s="14"/>
      <c r="D48" s="14"/>
      <c r="E48" s="112"/>
      <c r="F48" s="112"/>
      <c r="G48" s="113"/>
      <c r="H48" s="112"/>
      <c r="I48" s="112"/>
      <c r="J48" s="112"/>
      <c r="K48" s="64"/>
      <c r="L48" s="64"/>
      <c r="M48" s="99"/>
      <c r="N48" s="64"/>
      <c r="O48" s="64"/>
      <c r="P48" s="99"/>
      <c r="Q48" s="64"/>
      <c r="R48" s="64"/>
      <c r="S48" s="64"/>
      <c r="T48" s="99"/>
    </row>
    <row r="49" spans="1:20" x14ac:dyDescent="0.25">
      <c r="A49" s="62"/>
      <c r="B49" s="14"/>
      <c r="C49" s="14"/>
      <c r="D49" s="14"/>
      <c r="E49" s="112"/>
      <c r="F49" s="112"/>
      <c r="G49" s="113"/>
      <c r="H49" s="112"/>
      <c r="I49" s="112"/>
      <c r="J49" s="112"/>
      <c r="K49" s="64"/>
      <c r="L49" s="64"/>
      <c r="M49" s="99"/>
      <c r="N49" s="64"/>
      <c r="O49" s="64"/>
      <c r="P49" s="99"/>
      <c r="Q49" s="64"/>
      <c r="R49" s="64"/>
      <c r="S49" s="64"/>
      <c r="T49" s="99"/>
    </row>
    <row r="50" spans="1:20" x14ac:dyDescent="0.25">
      <c r="A50" s="62"/>
      <c r="B50" s="14"/>
      <c r="C50" s="14"/>
      <c r="D50" s="14"/>
      <c r="E50" s="112"/>
      <c r="F50" s="112"/>
      <c r="G50" s="113"/>
      <c r="H50" s="112"/>
      <c r="I50" s="112"/>
      <c r="J50" s="112"/>
      <c r="K50" s="64"/>
      <c r="L50" s="64"/>
      <c r="M50" s="99"/>
      <c r="N50" s="64"/>
      <c r="O50" s="64"/>
      <c r="P50" s="99"/>
      <c r="Q50" s="64"/>
      <c r="R50" s="64"/>
      <c r="S50" s="64"/>
      <c r="T50" s="99"/>
    </row>
    <row r="51" spans="1:20" x14ac:dyDescent="0.25">
      <c r="A51" s="62"/>
      <c r="B51" s="14"/>
      <c r="C51" s="14"/>
      <c r="D51" s="14"/>
      <c r="E51" s="112"/>
      <c r="F51" s="112"/>
      <c r="G51" s="113"/>
      <c r="H51" s="112"/>
      <c r="I51" s="112"/>
      <c r="J51" s="112"/>
      <c r="K51" s="64"/>
      <c r="L51" s="64"/>
      <c r="M51" s="99"/>
      <c r="N51" s="64"/>
      <c r="O51" s="64"/>
      <c r="P51" s="99"/>
      <c r="Q51" s="64"/>
      <c r="R51" s="64"/>
      <c r="S51" s="64"/>
      <c r="T51" s="99"/>
    </row>
    <row r="52" spans="1:20" x14ac:dyDescent="0.25">
      <c r="A52" s="62"/>
      <c r="B52" s="14"/>
      <c r="C52" s="14"/>
      <c r="D52" s="14"/>
      <c r="E52" s="112"/>
      <c r="F52" s="112"/>
      <c r="G52" s="113"/>
      <c r="H52" s="112"/>
      <c r="I52" s="112"/>
      <c r="J52" s="112"/>
      <c r="K52" s="64"/>
      <c r="L52" s="64"/>
      <c r="M52" s="99"/>
      <c r="N52" s="64"/>
      <c r="O52" s="64"/>
      <c r="P52" s="99"/>
      <c r="Q52" s="64"/>
      <c r="R52" s="64"/>
      <c r="S52" s="64"/>
      <c r="T52" s="99"/>
    </row>
    <row r="53" spans="1:20" x14ac:dyDescent="0.25">
      <c r="A53" s="62"/>
      <c r="B53" s="14"/>
      <c r="C53" s="14"/>
      <c r="D53" s="14"/>
      <c r="E53" s="112"/>
      <c r="F53" s="112"/>
      <c r="G53" s="113"/>
      <c r="H53" s="112"/>
      <c r="I53" s="112"/>
      <c r="J53" s="112"/>
      <c r="K53" s="64"/>
      <c r="L53" s="64"/>
      <c r="M53" s="99"/>
      <c r="N53" s="64"/>
      <c r="O53" s="64"/>
      <c r="P53" s="99"/>
      <c r="Q53" s="64"/>
      <c r="R53" s="64"/>
      <c r="S53" s="64"/>
      <c r="T53" s="99"/>
    </row>
    <row r="54" spans="1:20" x14ac:dyDescent="0.25">
      <c r="A54" s="62"/>
      <c r="B54" s="14"/>
      <c r="C54" s="14"/>
      <c r="D54" s="14"/>
      <c r="E54" s="112"/>
      <c r="F54" s="112"/>
      <c r="G54" s="113"/>
      <c r="H54" s="112"/>
      <c r="I54" s="112"/>
      <c r="J54" s="112"/>
      <c r="K54" s="64"/>
      <c r="L54" s="64"/>
      <c r="M54" s="99"/>
      <c r="N54" s="64"/>
      <c r="O54" s="64"/>
      <c r="P54" s="99"/>
      <c r="Q54" s="64"/>
      <c r="R54" s="64"/>
      <c r="S54" s="64"/>
      <c r="T54" s="99"/>
    </row>
    <row r="55" spans="1:20" x14ac:dyDescent="0.25">
      <c r="A55" s="62"/>
      <c r="B55" s="14"/>
      <c r="C55" s="14"/>
      <c r="D55" s="14"/>
      <c r="E55" s="112"/>
      <c r="F55" s="112"/>
      <c r="G55" s="113"/>
      <c r="H55" s="112"/>
      <c r="I55" s="112"/>
      <c r="J55" s="112"/>
      <c r="K55" s="64"/>
      <c r="L55" s="64"/>
      <c r="M55" s="99"/>
      <c r="N55" s="64"/>
      <c r="O55" s="64"/>
      <c r="P55" s="99"/>
      <c r="Q55" s="64"/>
      <c r="R55" s="64"/>
      <c r="S55" s="64"/>
      <c r="T55" s="99"/>
    </row>
    <row r="56" spans="1:20" x14ac:dyDescent="0.25">
      <c r="A56" s="62"/>
      <c r="B56" s="14"/>
      <c r="C56" s="14"/>
      <c r="D56" s="14"/>
      <c r="E56" s="112"/>
      <c r="F56" s="112"/>
      <c r="G56" s="113"/>
      <c r="H56" s="112"/>
      <c r="I56" s="112"/>
      <c r="J56" s="112"/>
      <c r="K56" s="64"/>
      <c r="L56" s="64"/>
      <c r="M56" s="99"/>
      <c r="N56" s="64"/>
      <c r="O56" s="64"/>
      <c r="P56" s="99"/>
      <c r="Q56" s="64"/>
      <c r="R56" s="64"/>
      <c r="S56" s="64"/>
      <c r="T56" s="99"/>
    </row>
    <row r="57" spans="1:20" x14ac:dyDescent="0.25">
      <c r="A57" s="62"/>
      <c r="B57" s="14"/>
      <c r="C57" s="14"/>
      <c r="D57" s="14"/>
      <c r="E57" s="112"/>
      <c r="F57" s="112"/>
      <c r="G57" s="113"/>
      <c r="H57" s="112"/>
      <c r="I57" s="112"/>
      <c r="J57" s="112"/>
      <c r="K57" s="64"/>
      <c r="L57" s="64"/>
      <c r="M57" s="99"/>
      <c r="N57" s="64"/>
      <c r="O57" s="64"/>
      <c r="P57" s="99"/>
      <c r="Q57" s="64"/>
      <c r="R57" s="64"/>
      <c r="S57" s="64"/>
      <c r="T57" s="99"/>
    </row>
    <row r="58" spans="1:20" x14ac:dyDescent="0.25">
      <c r="A58" s="62"/>
      <c r="B58" s="14"/>
      <c r="C58" s="14"/>
      <c r="D58" s="14"/>
      <c r="E58" s="112"/>
      <c r="F58" s="112"/>
      <c r="G58" s="113"/>
      <c r="H58" s="112"/>
      <c r="I58" s="112"/>
      <c r="J58" s="112"/>
      <c r="K58" s="64"/>
      <c r="L58" s="64"/>
      <c r="M58" s="99"/>
      <c r="N58" s="64"/>
      <c r="O58" s="64"/>
      <c r="P58" s="99"/>
      <c r="Q58" s="64"/>
      <c r="R58" s="64"/>
      <c r="S58" s="64"/>
      <c r="T58" s="99"/>
    </row>
    <row r="59" spans="1:20" x14ac:dyDescent="0.25">
      <c r="A59" s="62"/>
      <c r="B59" s="14"/>
      <c r="C59" s="14"/>
      <c r="D59" s="14"/>
      <c r="E59" s="112"/>
      <c r="F59" s="112"/>
      <c r="G59" s="112"/>
      <c r="H59" s="112"/>
      <c r="I59" s="112"/>
      <c r="J59" s="112"/>
      <c r="K59" s="64"/>
      <c r="L59" s="64"/>
      <c r="M59" s="99"/>
      <c r="N59" s="64"/>
      <c r="O59" s="64"/>
      <c r="P59" s="99"/>
      <c r="Q59" s="64"/>
      <c r="R59" s="64"/>
      <c r="S59" s="64"/>
      <c r="T59" s="99"/>
    </row>
    <row r="60" spans="1:20" x14ac:dyDescent="0.25">
      <c r="A60" s="62"/>
      <c r="B60" s="14"/>
      <c r="C60" s="14"/>
      <c r="D60" s="14"/>
      <c r="E60" s="112"/>
      <c r="F60" s="112"/>
      <c r="G60" s="112"/>
      <c r="H60" s="112"/>
      <c r="I60" s="112"/>
      <c r="J60" s="112"/>
      <c r="K60" s="64"/>
      <c r="L60" s="64"/>
      <c r="M60" s="99"/>
      <c r="N60" s="64"/>
      <c r="O60" s="64"/>
      <c r="P60" s="99"/>
      <c r="Q60" s="64"/>
      <c r="R60" s="64"/>
      <c r="S60" s="64"/>
      <c r="T60" s="99"/>
    </row>
    <row r="61" spans="1:20" x14ac:dyDescent="0.25">
      <c r="A61" s="62"/>
      <c r="B61" s="14"/>
      <c r="C61" s="14"/>
      <c r="D61" s="14"/>
      <c r="E61" s="112"/>
      <c r="F61" s="112"/>
      <c r="G61" s="112"/>
      <c r="H61" s="112"/>
      <c r="I61" s="112"/>
      <c r="J61" s="112"/>
      <c r="K61" s="64"/>
      <c r="L61" s="64"/>
      <c r="M61" s="99"/>
      <c r="N61" s="64"/>
      <c r="O61" s="64"/>
      <c r="P61" s="99"/>
      <c r="Q61" s="64"/>
      <c r="R61" s="64"/>
      <c r="S61" s="64"/>
      <c r="T61" s="99"/>
    </row>
    <row r="62" spans="1:20" x14ac:dyDescent="0.25">
      <c r="A62" s="62"/>
      <c r="B62" s="14"/>
      <c r="C62" s="14"/>
      <c r="D62" s="14"/>
      <c r="E62" s="112"/>
      <c r="F62" s="112"/>
      <c r="G62" s="112"/>
      <c r="H62" s="112"/>
      <c r="I62" s="112"/>
      <c r="J62" s="112"/>
      <c r="K62" s="64"/>
      <c r="L62" s="64"/>
      <c r="M62" s="99"/>
      <c r="N62" s="64"/>
      <c r="O62" s="64"/>
      <c r="P62" s="99"/>
      <c r="Q62" s="64"/>
      <c r="R62" s="64"/>
      <c r="S62" s="64"/>
      <c r="T62" s="99"/>
    </row>
    <row r="63" spans="1:20" x14ac:dyDescent="0.25">
      <c r="A63" s="62"/>
      <c r="B63" s="14"/>
      <c r="C63" s="14"/>
      <c r="D63" s="14"/>
      <c r="E63" s="112"/>
      <c r="F63" s="112"/>
      <c r="G63" s="112"/>
      <c r="H63" s="112"/>
      <c r="I63" s="112"/>
      <c r="J63" s="112"/>
      <c r="K63" s="64"/>
      <c r="L63" s="64"/>
      <c r="M63" s="99"/>
      <c r="N63" s="64"/>
      <c r="O63" s="64"/>
      <c r="P63" s="99"/>
      <c r="Q63" s="64"/>
      <c r="R63" s="64"/>
      <c r="S63" s="64"/>
      <c r="T63" s="99"/>
    </row>
    <row r="64" spans="1:20" x14ac:dyDescent="0.25">
      <c r="A64" s="62"/>
      <c r="B64" s="14"/>
      <c r="C64" s="14"/>
      <c r="D64" s="14"/>
      <c r="E64" s="112"/>
      <c r="F64" s="112"/>
      <c r="G64" s="112"/>
      <c r="H64" s="112"/>
      <c r="I64" s="112"/>
      <c r="J64" s="112"/>
      <c r="K64" s="64"/>
      <c r="L64" s="64"/>
      <c r="M64" s="99"/>
      <c r="N64" s="64"/>
      <c r="O64" s="64"/>
      <c r="P64" s="99"/>
      <c r="Q64" s="64"/>
      <c r="R64" s="64"/>
      <c r="S64" s="64"/>
      <c r="T64" s="99"/>
    </row>
    <row r="65" spans="1:20" x14ac:dyDescent="0.25">
      <c r="A65" s="62"/>
      <c r="B65" s="14"/>
      <c r="C65" s="14"/>
      <c r="D65" s="14"/>
      <c r="E65" s="112"/>
      <c r="F65" s="112"/>
      <c r="G65" s="112"/>
      <c r="H65" s="112"/>
      <c r="I65" s="112"/>
      <c r="J65" s="112"/>
      <c r="K65" s="64"/>
      <c r="L65" s="64"/>
      <c r="M65" s="99"/>
      <c r="N65" s="64"/>
      <c r="O65" s="64"/>
      <c r="P65" s="99"/>
      <c r="Q65" s="64"/>
      <c r="R65" s="64"/>
      <c r="S65" s="64"/>
      <c r="T65" s="99"/>
    </row>
    <row r="66" spans="1:20" x14ac:dyDescent="0.25">
      <c r="A66" s="62"/>
      <c r="B66" s="14"/>
      <c r="C66" s="14"/>
      <c r="D66" s="14"/>
      <c r="E66" s="112"/>
      <c r="F66" s="112"/>
      <c r="G66" s="112"/>
      <c r="H66" s="112"/>
      <c r="I66" s="112"/>
      <c r="J66" s="112"/>
      <c r="K66" s="64"/>
      <c r="L66" s="64"/>
      <c r="M66" s="99"/>
      <c r="N66" s="64"/>
      <c r="O66" s="64"/>
      <c r="P66" s="99"/>
      <c r="Q66" s="64"/>
      <c r="R66" s="64"/>
      <c r="S66" s="64"/>
      <c r="T66" s="99"/>
    </row>
    <row r="67" spans="1:20" x14ac:dyDescent="0.25">
      <c r="A67" s="62"/>
      <c r="B67" s="14"/>
      <c r="C67" s="14"/>
      <c r="D67" s="14"/>
      <c r="E67" s="112"/>
      <c r="F67" s="112"/>
      <c r="G67" s="112"/>
      <c r="H67" s="112"/>
      <c r="I67" s="112"/>
      <c r="J67" s="112"/>
      <c r="K67" s="64"/>
      <c r="L67" s="64"/>
      <c r="M67" s="99"/>
      <c r="N67" s="64"/>
      <c r="O67" s="64"/>
      <c r="P67" s="99"/>
      <c r="Q67" s="64"/>
      <c r="R67" s="64"/>
      <c r="S67" s="64"/>
      <c r="T67" s="99"/>
    </row>
    <row r="68" spans="1:20" x14ac:dyDescent="0.25">
      <c r="A68" s="62"/>
      <c r="B68" s="14"/>
      <c r="C68" s="14"/>
      <c r="D68" s="14"/>
      <c r="E68" s="112"/>
      <c r="F68" s="112"/>
      <c r="G68" s="112"/>
      <c r="H68" s="112"/>
      <c r="I68" s="112"/>
      <c r="J68" s="112"/>
      <c r="K68" s="64"/>
      <c r="L68" s="64"/>
      <c r="M68" s="99"/>
      <c r="N68" s="64"/>
      <c r="O68" s="64"/>
      <c r="P68" s="99"/>
      <c r="Q68" s="64"/>
      <c r="R68" s="64"/>
      <c r="S68" s="64"/>
      <c r="T68" s="99"/>
    </row>
    <row r="69" spans="1:20" x14ac:dyDescent="0.25">
      <c r="A69" s="62"/>
      <c r="B69" s="14"/>
      <c r="C69" s="14"/>
      <c r="D69" s="14"/>
      <c r="E69" s="112"/>
      <c r="F69" s="112"/>
      <c r="G69" s="112"/>
      <c r="H69" s="112"/>
      <c r="I69" s="112"/>
      <c r="J69" s="112"/>
      <c r="K69" s="64"/>
      <c r="L69" s="64"/>
      <c r="M69" s="99"/>
      <c r="N69" s="64"/>
      <c r="O69" s="64"/>
      <c r="P69" s="99"/>
      <c r="Q69" s="64"/>
      <c r="R69" s="64"/>
      <c r="S69" s="64"/>
      <c r="T69" s="99"/>
    </row>
    <row r="70" spans="1:20" x14ac:dyDescent="0.25">
      <c r="A70" s="62"/>
      <c r="B70" s="14"/>
      <c r="C70" s="14"/>
      <c r="D70" s="14"/>
      <c r="E70" s="112"/>
      <c r="F70" s="112"/>
      <c r="G70" s="112"/>
      <c r="H70" s="112"/>
      <c r="I70" s="112"/>
      <c r="J70" s="112"/>
      <c r="K70" s="64"/>
      <c r="L70" s="64"/>
      <c r="M70" s="99"/>
      <c r="N70" s="64"/>
      <c r="O70" s="64"/>
      <c r="P70" s="99"/>
      <c r="Q70" s="64"/>
      <c r="R70" s="64"/>
      <c r="S70" s="64"/>
      <c r="T70" s="99"/>
    </row>
    <row r="71" spans="1:20" x14ac:dyDescent="0.25">
      <c r="A71" s="62"/>
      <c r="B71" s="14"/>
      <c r="C71" s="14"/>
      <c r="D71" s="14"/>
      <c r="E71" s="112"/>
      <c r="F71" s="112"/>
      <c r="G71" s="112"/>
      <c r="H71" s="112"/>
      <c r="I71" s="112"/>
      <c r="J71" s="112"/>
      <c r="K71" s="64"/>
      <c r="L71" s="64"/>
      <c r="M71" s="99"/>
      <c r="N71" s="64"/>
      <c r="O71" s="64"/>
      <c r="P71" s="99"/>
      <c r="Q71" s="64"/>
      <c r="R71" s="64"/>
      <c r="S71" s="64"/>
      <c r="T71" s="99"/>
    </row>
    <row r="72" spans="1:20" x14ac:dyDescent="0.25">
      <c r="A72" s="62"/>
      <c r="B72" s="14"/>
      <c r="C72" s="14"/>
      <c r="D72" s="14"/>
      <c r="E72" s="112"/>
      <c r="F72" s="112"/>
      <c r="G72" s="112"/>
      <c r="H72" s="112"/>
      <c r="I72" s="112"/>
      <c r="J72" s="112"/>
      <c r="K72" s="64"/>
      <c r="L72" s="64"/>
      <c r="M72" s="99"/>
      <c r="N72" s="64"/>
      <c r="O72" s="64"/>
      <c r="P72" s="99"/>
      <c r="Q72" s="64"/>
      <c r="R72" s="64"/>
      <c r="S72" s="64"/>
      <c r="T72" s="99"/>
    </row>
    <row r="73" spans="1:20" x14ac:dyDescent="0.25">
      <c r="A73" s="62"/>
      <c r="B73" s="14"/>
      <c r="C73" s="14"/>
      <c r="D73" s="14"/>
      <c r="E73" s="112"/>
      <c r="F73" s="112"/>
      <c r="G73" s="112"/>
      <c r="H73" s="112"/>
      <c r="I73" s="112"/>
      <c r="J73" s="112"/>
      <c r="K73" s="64"/>
      <c r="L73" s="64"/>
      <c r="M73" s="99"/>
      <c r="N73" s="64"/>
      <c r="O73" s="64"/>
      <c r="P73" s="99"/>
      <c r="Q73" s="64"/>
      <c r="R73" s="64"/>
      <c r="S73" s="64"/>
      <c r="T73" s="99"/>
    </row>
    <row r="74" spans="1:20" x14ac:dyDescent="0.25">
      <c r="A74" s="62"/>
      <c r="B74" s="14"/>
      <c r="C74" s="14"/>
      <c r="D74" s="14"/>
      <c r="E74" s="112"/>
      <c r="F74" s="112"/>
      <c r="G74" s="112"/>
      <c r="H74" s="112"/>
      <c r="I74" s="112"/>
      <c r="J74" s="112"/>
      <c r="K74" s="64"/>
      <c r="L74" s="64"/>
      <c r="M74" s="99"/>
      <c r="N74" s="64"/>
      <c r="O74" s="64"/>
      <c r="P74" s="99"/>
      <c r="Q74" s="64"/>
      <c r="R74" s="64"/>
      <c r="S74" s="64"/>
      <c r="T74" s="99"/>
    </row>
    <row r="75" spans="1:20" x14ac:dyDescent="0.25">
      <c r="A75" s="62"/>
      <c r="B75" s="14"/>
      <c r="C75" s="14"/>
      <c r="D75" s="14"/>
      <c r="E75" s="112"/>
      <c r="F75" s="112"/>
      <c r="G75" s="112"/>
      <c r="H75" s="112"/>
      <c r="I75" s="112"/>
      <c r="J75" s="112"/>
      <c r="K75" s="64"/>
      <c r="L75" s="64"/>
      <c r="M75" s="99"/>
      <c r="N75" s="64"/>
      <c r="O75" s="64"/>
      <c r="P75" s="99"/>
      <c r="Q75" s="64"/>
      <c r="R75" s="64"/>
      <c r="S75" s="64"/>
      <c r="T75" s="99"/>
    </row>
    <row r="76" spans="1:20" x14ac:dyDescent="0.25">
      <c r="A76" s="62"/>
      <c r="B76" s="14"/>
      <c r="C76" s="14"/>
      <c r="D76" s="14"/>
      <c r="E76" s="112"/>
      <c r="F76" s="112"/>
      <c r="G76" s="112"/>
      <c r="H76" s="112"/>
      <c r="I76" s="112"/>
      <c r="J76" s="112"/>
      <c r="K76" s="64"/>
      <c r="L76" s="64"/>
      <c r="M76" s="99"/>
      <c r="N76" s="64"/>
      <c r="O76" s="64"/>
      <c r="P76" s="99"/>
      <c r="Q76" s="64"/>
      <c r="R76" s="64"/>
      <c r="S76" s="64"/>
      <c r="T76" s="99"/>
    </row>
    <row r="77" spans="1:20" x14ac:dyDescent="0.25">
      <c r="A77" s="62"/>
      <c r="B77" s="14"/>
      <c r="C77" s="14"/>
      <c r="D77" s="14"/>
      <c r="E77" s="112"/>
      <c r="F77" s="112"/>
      <c r="G77" s="112"/>
      <c r="H77" s="112"/>
      <c r="I77" s="112"/>
      <c r="J77" s="112"/>
      <c r="K77" s="64"/>
      <c r="L77" s="64"/>
      <c r="M77" s="99"/>
      <c r="N77" s="64"/>
      <c r="O77" s="64"/>
      <c r="P77" s="99"/>
      <c r="Q77" s="64"/>
      <c r="R77" s="64"/>
      <c r="S77" s="64"/>
      <c r="T77" s="99"/>
    </row>
    <row r="78" spans="1:20" x14ac:dyDescent="0.25">
      <c r="A78" s="62"/>
      <c r="B78" s="14"/>
      <c r="C78" s="14"/>
      <c r="D78" s="14"/>
      <c r="E78" s="112"/>
      <c r="F78" s="112"/>
      <c r="G78" s="112"/>
      <c r="H78" s="112"/>
      <c r="I78" s="112"/>
      <c r="J78" s="112"/>
      <c r="K78" s="64"/>
      <c r="L78" s="64"/>
      <c r="M78" s="99"/>
      <c r="N78" s="64"/>
      <c r="O78" s="64"/>
      <c r="P78" s="99"/>
      <c r="Q78" s="64"/>
      <c r="R78" s="64"/>
      <c r="S78" s="64"/>
      <c r="T78" s="99"/>
    </row>
    <row r="79" spans="1:20" x14ac:dyDescent="0.25">
      <c r="A79" s="62"/>
      <c r="B79" s="14"/>
      <c r="C79" s="14"/>
      <c r="D79" s="14"/>
      <c r="E79" s="112"/>
      <c r="F79" s="112"/>
      <c r="G79" s="112"/>
      <c r="H79" s="112"/>
      <c r="I79" s="112"/>
      <c r="J79" s="112"/>
      <c r="K79" s="64"/>
      <c r="L79" s="64"/>
      <c r="M79" s="99"/>
      <c r="N79" s="64"/>
      <c r="O79" s="64"/>
      <c r="P79" s="99"/>
      <c r="Q79" s="64"/>
      <c r="R79" s="64"/>
      <c r="S79" s="64"/>
      <c r="T79" s="99"/>
    </row>
    <row r="80" spans="1:20" x14ac:dyDescent="0.25">
      <c r="A80" s="62"/>
      <c r="B80" s="14"/>
      <c r="C80" s="14"/>
      <c r="D80" s="14"/>
      <c r="E80" s="112"/>
      <c r="F80" s="112"/>
      <c r="G80" s="112"/>
      <c r="H80" s="112"/>
      <c r="I80" s="112"/>
      <c r="J80" s="112"/>
      <c r="K80" s="64"/>
      <c r="L80" s="64"/>
      <c r="M80" s="99"/>
      <c r="N80" s="64"/>
      <c r="O80" s="64"/>
      <c r="P80" s="99"/>
      <c r="Q80" s="64"/>
      <c r="R80" s="64"/>
      <c r="S80" s="64"/>
      <c r="T80" s="99"/>
    </row>
    <row r="81" spans="1:20" x14ac:dyDescent="0.25">
      <c r="A81" s="62"/>
      <c r="B81" s="14"/>
      <c r="C81" s="14"/>
      <c r="D81" s="14"/>
      <c r="E81" s="112"/>
      <c r="F81" s="112"/>
      <c r="G81" s="112"/>
      <c r="H81" s="112"/>
      <c r="I81" s="112"/>
      <c r="J81" s="112"/>
      <c r="K81" s="64"/>
      <c r="L81" s="64"/>
      <c r="M81" s="99"/>
      <c r="N81" s="64"/>
      <c r="O81" s="64"/>
      <c r="P81" s="99"/>
      <c r="Q81" s="64"/>
      <c r="R81" s="64"/>
      <c r="S81" s="64"/>
      <c r="T81" s="99"/>
    </row>
    <row r="82" spans="1:20" x14ac:dyDescent="0.25">
      <c r="A82" s="62"/>
      <c r="B82" s="14"/>
      <c r="C82" s="14"/>
      <c r="D82" s="14"/>
      <c r="E82" s="112"/>
      <c r="F82" s="112"/>
      <c r="G82" s="112"/>
      <c r="H82" s="112"/>
      <c r="I82" s="112"/>
      <c r="J82" s="112"/>
      <c r="K82" s="64"/>
      <c r="L82" s="64"/>
      <c r="M82" s="99"/>
      <c r="N82" s="64"/>
      <c r="O82" s="64"/>
      <c r="P82" s="99"/>
      <c r="Q82" s="64"/>
      <c r="R82" s="64"/>
      <c r="S82" s="64"/>
      <c r="T82" s="99"/>
    </row>
    <row r="83" spans="1:20" x14ac:dyDescent="0.25">
      <c r="A83" s="62"/>
      <c r="B83" s="14"/>
      <c r="C83" s="14"/>
      <c r="D83" s="14"/>
      <c r="E83" s="112"/>
      <c r="F83" s="112"/>
      <c r="G83" s="112"/>
      <c r="H83" s="112"/>
      <c r="I83" s="112"/>
      <c r="J83" s="112"/>
      <c r="K83" s="64"/>
      <c r="L83" s="64"/>
      <c r="M83" s="99"/>
      <c r="N83" s="64"/>
      <c r="O83" s="64"/>
      <c r="P83" s="99"/>
      <c r="Q83" s="64"/>
      <c r="R83" s="64"/>
      <c r="S83" s="64"/>
      <c r="T83" s="99"/>
    </row>
    <row r="84" spans="1:20" x14ac:dyDescent="0.25">
      <c r="A84" s="62"/>
      <c r="B84" s="14"/>
      <c r="C84" s="14"/>
      <c r="D84" s="14"/>
      <c r="E84" s="112"/>
      <c r="F84" s="112"/>
      <c r="G84" s="112"/>
      <c r="H84" s="112"/>
      <c r="I84" s="112"/>
      <c r="J84" s="112"/>
      <c r="K84" s="64"/>
      <c r="L84" s="64"/>
      <c r="M84" s="99"/>
      <c r="N84" s="64"/>
      <c r="O84" s="64"/>
      <c r="P84" s="99"/>
      <c r="Q84" s="64"/>
      <c r="R84" s="64"/>
      <c r="S84" s="64"/>
      <c r="T84" s="99"/>
    </row>
    <row r="85" spans="1:20" x14ac:dyDescent="0.25">
      <c r="A85" s="62"/>
      <c r="B85" s="14"/>
      <c r="C85" s="14"/>
      <c r="D85" s="14"/>
      <c r="E85" s="112"/>
      <c r="F85" s="112"/>
      <c r="G85" s="112"/>
      <c r="H85" s="112"/>
      <c r="I85" s="112"/>
      <c r="J85" s="112"/>
      <c r="K85" s="64"/>
      <c r="L85" s="64"/>
      <c r="M85" s="64"/>
      <c r="N85" s="64"/>
      <c r="O85" s="64"/>
      <c r="P85" s="99"/>
      <c r="Q85" s="64"/>
      <c r="R85" s="64"/>
      <c r="S85" s="64"/>
      <c r="T85" s="99"/>
    </row>
    <row r="86" spans="1:20" x14ac:dyDescent="0.25">
      <c r="A86" s="62"/>
      <c r="B86" s="14"/>
      <c r="C86" s="14"/>
      <c r="D86" s="14"/>
      <c r="E86" s="112"/>
      <c r="F86" s="112"/>
      <c r="G86" s="112"/>
      <c r="H86" s="112"/>
      <c r="I86" s="112"/>
      <c r="J86" s="112"/>
      <c r="K86" s="64"/>
      <c r="L86" s="64"/>
      <c r="M86" s="64"/>
      <c r="N86" s="64"/>
      <c r="O86" s="64"/>
      <c r="P86" s="99"/>
      <c r="Q86" s="64"/>
      <c r="R86" s="64"/>
      <c r="S86" s="64"/>
      <c r="T86" s="99"/>
    </row>
    <row r="87" spans="1:20" x14ac:dyDescent="0.25">
      <c r="A87" s="62"/>
      <c r="B87" s="14"/>
      <c r="C87" s="14"/>
      <c r="D87" s="14"/>
      <c r="E87" s="112"/>
      <c r="F87" s="112"/>
      <c r="G87" s="112"/>
      <c r="H87" s="112"/>
      <c r="I87" s="112"/>
      <c r="J87" s="112"/>
      <c r="K87" s="64"/>
      <c r="L87" s="64"/>
      <c r="M87" s="64"/>
      <c r="N87" s="64"/>
      <c r="O87" s="64"/>
      <c r="P87" s="99"/>
      <c r="Q87" s="64"/>
      <c r="R87" s="64"/>
      <c r="S87" s="64"/>
      <c r="T87" s="99"/>
    </row>
    <row r="88" spans="1:20" x14ac:dyDescent="0.25">
      <c r="A88" s="62"/>
      <c r="B88" s="14"/>
      <c r="C88" s="14"/>
      <c r="D88" s="14"/>
      <c r="E88" s="112"/>
      <c r="F88" s="112"/>
      <c r="G88" s="112"/>
      <c r="H88" s="112"/>
      <c r="I88" s="112"/>
      <c r="J88" s="112"/>
      <c r="K88" s="64"/>
      <c r="L88" s="64"/>
      <c r="M88" s="64"/>
      <c r="N88" s="64"/>
      <c r="O88" s="64"/>
      <c r="P88" s="99"/>
      <c r="Q88" s="64"/>
      <c r="R88" s="64"/>
      <c r="S88" s="64"/>
      <c r="T88" s="99"/>
    </row>
    <row r="89" spans="1:20" x14ac:dyDescent="0.25">
      <c r="A89" s="62"/>
      <c r="B89" s="14"/>
      <c r="C89" s="14"/>
      <c r="D89" s="14"/>
      <c r="E89" s="112"/>
      <c r="F89" s="112"/>
      <c r="G89" s="112"/>
      <c r="H89" s="112"/>
      <c r="I89" s="112"/>
      <c r="J89" s="112"/>
      <c r="K89" s="64"/>
      <c r="L89" s="64"/>
      <c r="M89" s="64"/>
      <c r="N89" s="64"/>
      <c r="O89" s="64"/>
      <c r="P89" s="99"/>
      <c r="Q89" s="64"/>
      <c r="R89" s="64"/>
      <c r="S89" s="64"/>
      <c r="T89" s="99"/>
    </row>
    <row r="90" spans="1:20" x14ac:dyDescent="0.25">
      <c r="A90" s="62"/>
      <c r="B90" s="14"/>
      <c r="C90" s="14"/>
      <c r="D90" s="14"/>
      <c r="E90" s="112"/>
      <c r="F90" s="112"/>
      <c r="G90" s="112"/>
      <c r="H90" s="112"/>
      <c r="I90" s="112"/>
      <c r="J90" s="112"/>
      <c r="K90" s="64"/>
      <c r="L90" s="64"/>
      <c r="M90" s="64"/>
      <c r="N90" s="64"/>
      <c r="O90" s="64"/>
      <c r="P90" s="99"/>
      <c r="Q90" s="64"/>
      <c r="R90" s="64"/>
      <c r="S90" s="64"/>
      <c r="T90" s="99"/>
    </row>
    <row r="91" spans="1:20" x14ac:dyDescent="0.25">
      <c r="A91" s="62"/>
      <c r="B91" s="14"/>
      <c r="C91" s="14"/>
      <c r="D91" s="14"/>
      <c r="E91" s="112"/>
      <c r="F91" s="112"/>
      <c r="G91" s="112"/>
      <c r="H91" s="112"/>
      <c r="I91" s="112"/>
      <c r="J91" s="112"/>
      <c r="K91" s="64"/>
      <c r="L91" s="64"/>
      <c r="M91" s="64"/>
      <c r="N91" s="64"/>
      <c r="O91" s="64"/>
      <c r="P91" s="99"/>
      <c r="Q91" s="64"/>
      <c r="R91" s="64"/>
      <c r="S91" s="64"/>
      <c r="T91" s="99"/>
    </row>
    <row r="92" spans="1:20" x14ac:dyDescent="0.25">
      <c r="A92" s="62"/>
      <c r="B92" s="14"/>
      <c r="C92" s="14"/>
      <c r="D92" s="14"/>
      <c r="E92" s="112"/>
      <c r="F92" s="112"/>
      <c r="G92" s="112"/>
      <c r="H92" s="112"/>
      <c r="I92" s="112"/>
      <c r="J92" s="112"/>
      <c r="K92" s="64"/>
      <c r="L92" s="64"/>
      <c r="M92" s="64"/>
      <c r="N92" s="64"/>
      <c r="O92" s="64"/>
      <c r="P92" s="99"/>
      <c r="Q92" s="64"/>
      <c r="R92" s="64"/>
      <c r="S92" s="64"/>
      <c r="T92" s="99"/>
    </row>
    <row r="93" spans="1:20" x14ac:dyDescent="0.25">
      <c r="A93" s="62"/>
      <c r="B93" s="14"/>
      <c r="C93" s="14"/>
      <c r="D93" s="14"/>
      <c r="E93" s="112"/>
      <c r="F93" s="112"/>
      <c r="G93" s="112"/>
      <c r="H93" s="112"/>
      <c r="I93" s="112"/>
      <c r="J93" s="112"/>
      <c r="K93" s="64"/>
      <c r="L93" s="64"/>
      <c r="M93" s="64"/>
      <c r="N93" s="64"/>
      <c r="O93" s="64"/>
      <c r="P93" s="99"/>
      <c r="Q93" s="64"/>
      <c r="R93" s="64"/>
      <c r="S93" s="64"/>
      <c r="T93" s="99"/>
    </row>
    <row r="94" spans="1:20" x14ac:dyDescent="0.25">
      <c r="A94" s="62"/>
      <c r="B94" s="14"/>
      <c r="C94" s="14"/>
      <c r="D94" s="14"/>
      <c r="E94" s="112"/>
      <c r="F94" s="112"/>
      <c r="G94" s="112"/>
      <c r="H94" s="112"/>
      <c r="I94" s="112"/>
      <c r="J94" s="112"/>
      <c r="K94" s="64"/>
      <c r="L94" s="64"/>
      <c r="M94" s="64"/>
      <c r="N94" s="64"/>
      <c r="O94" s="64"/>
      <c r="P94" s="99"/>
      <c r="Q94" s="64"/>
      <c r="R94" s="64"/>
      <c r="S94" s="64"/>
      <c r="T94" s="99"/>
    </row>
    <row r="95" spans="1:20" x14ac:dyDescent="0.25">
      <c r="A95" s="62"/>
      <c r="B95" s="14"/>
      <c r="C95" s="14"/>
      <c r="D95" s="14"/>
      <c r="E95" s="112"/>
      <c r="F95" s="112"/>
      <c r="G95" s="112"/>
      <c r="H95" s="112"/>
      <c r="I95" s="112"/>
      <c r="J95" s="112"/>
      <c r="K95" s="64"/>
      <c r="L95" s="64"/>
      <c r="M95" s="64"/>
      <c r="N95" s="64"/>
      <c r="O95" s="64"/>
      <c r="P95" s="99"/>
      <c r="Q95" s="64"/>
      <c r="R95" s="64"/>
      <c r="S95" s="64"/>
      <c r="T95" s="99"/>
    </row>
    <row r="96" spans="1:20" x14ac:dyDescent="0.25">
      <c r="A96" s="62"/>
      <c r="B96" s="14"/>
      <c r="C96" s="14"/>
      <c r="D96" s="14"/>
      <c r="E96" s="112"/>
      <c r="F96" s="112"/>
      <c r="G96" s="112"/>
      <c r="H96" s="112"/>
      <c r="I96" s="112"/>
      <c r="J96" s="112"/>
      <c r="K96" s="64"/>
      <c r="L96" s="64"/>
      <c r="M96" s="64"/>
      <c r="N96" s="64"/>
      <c r="O96" s="64"/>
      <c r="P96" s="99"/>
      <c r="Q96" s="64"/>
      <c r="R96" s="64"/>
      <c r="S96" s="64"/>
      <c r="T96" s="99"/>
    </row>
    <row r="97" spans="1:20" x14ac:dyDescent="0.25">
      <c r="A97" s="62"/>
      <c r="B97" s="14"/>
      <c r="C97" s="14"/>
      <c r="D97" s="14"/>
      <c r="E97" s="112"/>
      <c r="F97" s="112"/>
      <c r="G97" s="112"/>
      <c r="H97" s="112"/>
      <c r="I97" s="112"/>
      <c r="J97" s="112"/>
      <c r="K97" s="64"/>
      <c r="L97" s="64"/>
      <c r="M97" s="64"/>
      <c r="N97" s="64"/>
      <c r="O97" s="64"/>
      <c r="P97" s="99"/>
      <c r="Q97" s="64"/>
      <c r="R97" s="64"/>
      <c r="S97" s="64"/>
      <c r="T97" s="99"/>
    </row>
    <row r="98" spans="1:20" x14ac:dyDescent="0.25">
      <c r="A98" s="62"/>
      <c r="B98" s="14"/>
      <c r="C98" s="14"/>
      <c r="D98" s="14"/>
      <c r="E98" s="112"/>
      <c r="F98" s="112"/>
      <c r="G98" s="112"/>
      <c r="H98" s="112"/>
      <c r="I98" s="112"/>
      <c r="J98" s="112"/>
      <c r="K98" s="64"/>
      <c r="L98" s="64"/>
      <c r="M98" s="64"/>
      <c r="N98" s="64"/>
      <c r="O98" s="64"/>
      <c r="P98" s="99"/>
      <c r="Q98" s="64"/>
      <c r="R98" s="64"/>
      <c r="S98" s="64"/>
      <c r="T98" s="99"/>
    </row>
    <row r="99" spans="1:20" x14ac:dyDescent="0.25">
      <c r="A99" s="62"/>
      <c r="B99" s="14"/>
      <c r="C99" s="14"/>
      <c r="D99" s="14"/>
      <c r="E99" s="112"/>
      <c r="F99" s="112"/>
      <c r="G99" s="112"/>
      <c r="H99" s="112"/>
      <c r="I99" s="112"/>
      <c r="J99" s="112"/>
      <c r="K99" s="64"/>
      <c r="L99" s="64"/>
      <c r="M99" s="64"/>
      <c r="N99" s="64"/>
      <c r="O99" s="64"/>
      <c r="P99" s="99"/>
      <c r="Q99" s="64"/>
      <c r="R99" s="64"/>
      <c r="S99" s="64"/>
      <c r="T99" s="99"/>
    </row>
    <row r="100" spans="1:20" x14ac:dyDescent="0.25">
      <c r="A100" s="62"/>
      <c r="B100" s="14"/>
      <c r="C100" s="14"/>
      <c r="D100" s="14"/>
      <c r="E100" s="112"/>
      <c r="F100" s="112"/>
      <c r="G100" s="112"/>
      <c r="H100" s="112"/>
      <c r="I100" s="112"/>
      <c r="J100" s="112"/>
      <c r="K100" s="64"/>
      <c r="L100" s="64"/>
      <c r="M100" s="64"/>
      <c r="N100" s="64"/>
      <c r="O100" s="64"/>
      <c r="P100" s="99"/>
      <c r="Q100" s="64"/>
      <c r="R100" s="64"/>
      <c r="S100" s="64"/>
      <c r="T100" s="99"/>
    </row>
    <row r="101" spans="1:20" x14ac:dyDescent="0.25">
      <c r="A101" s="62"/>
      <c r="B101" s="14"/>
      <c r="C101" s="14"/>
      <c r="D101" s="14"/>
      <c r="E101" s="112"/>
      <c r="F101" s="112"/>
      <c r="G101" s="112"/>
      <c r="H101" s="112"/>
      <c r="I101" s="112"/>
      <c r="J101" s="112"/>
      <c r="K101" s="64"/>
      <c r="L101" s="64"/>
      <c r="M101" s="64"/>
      <c r="N101" s="64"/>
      <c r="O101" s="64"/>
      <c r="P101" s="99"/>
      <c r="Q101" s="64"/>
      <c r="R101" s="64"/>
      <c r="S101" s="64"/>
      <c r="T101" s="64"/>
    </row>
    <row r="102" spans="1:20" x14ac:dyDescent="0.25">
      <c r="A102" s="62"/>
      <c r="B102" s="14"/>
      <c r="C102" s="14"/>
      <c r="D102" s="14"/>
      <c r="E102" s="112"/>
      <c r="F102" s="112"/>
      <c r="G102" s="112"/>
      <c r="H102" s="112"/>
      <c r="I102" s="112"/>
      <c r="J102" s="112"/>
      <c r="K102" s="64"/>
      <c r="L102" s="64"/>
      <c r="M102" s="64"/>
      <c r="N102" s="64"/>
      <c r="O102" s="64"/>
      <c r="P102" s="64"/>
      <c r="Q102" s="64"/>
      <c r="R102" s="64"/>
      <c r="S102" s="64"/>
      <c r="T102" s="64"/>
    </row>
    <row r="103" spans="1:20" x14ac:dyDescent="0.25">
      <c r="A103" s="62"/>
      <c r="B103" s="14"/>
      <c r="C103" s="14"/>
      <c r="D103" s="14"/>
      <c r="E103" s="112"/>
      <c r="F103" s="112"/>
      <c r="G103" s="112"/>
      <c r="H103" s="112"/>
      <c r="I103" s="112"/>
      <c r="J103" s="112"/>
      <c r="K103" s="64"/>
      <c r="L103" s="64"/>
      <c r="M103" s="64"/>
      <c r="N103" s="64"/>
      <c r="O103" s="64"/>
      <c r="P103" s="64"/>
      <c r="Q103" s="64"/>
      <c r="R103" s="64"/>
      <c r="S103" s="64"/>
      <c r="T103" s="64"/>
    </row>
    <row r="104" spans="1:20" x14ac:dyDescent="0.25">
      <c r="A104" s="62"/>
      <c r="B104" s="14"/>
      <c r="C104" s="14"/>
      <c r="D104" s="14"/>
      <c r="E104" s="112"/>
      <c r="F104" s="112"/>
      <c r="G104" s="112"/>
      <c r="H104" s="112"/>
      <c r="I104" s="112"/>
      <c r="J104" s="112"/>
      <c r="K104" s="64"/>
      <c r="L104" s="64"/>
      <c r="M104" s="64"/>
      <c r="N104" s="64"/>
      <c r="O104" s="64"/>
      <c r="P104" s="64"/>
      <c r="Q104" s="64"/>
      <c r="R104" s="64"/>
      <c r="S104" s="64"/>
      <c r="T104" s="64"/>
    </row>
    <row r="105" spans="1:20" x14ac:dyDescent="0.25">
      <c r="A105" s="62"/>
      <c r="B105" s="14"/>
      <c r="C105" s="14"/>
      <c r="D105" s="14"/>
      <c r="E105" s="112"/>
      <c r="F105" s="112"/>
      <c r="G105" s="112"/>
      <c r="H105" s="112"/>
      <c r="I105" s="112"/>
      <c r="J105" s="112"/>
      <c r="K105" s="64"/>
      <c r="L105" s="64"/>
      <c r="M105" s="64"/>
      <c r="N105" s="64"/>
      <c r="O105" s="64"/>
      <c r="P105" s="64"/>
      <c r="Q105" s="64"/>
      <c r="R105" s="64"/>
      <c r="S105" s="64"/>
      <c r="T105" s="64"/>
    </row>
    <row r="106" spans="1:20" x14ac:dyDescent="0.25">
      <c r="A106" s="62"/>
      <c r="B106" s="14"/>
      <c r="C106" s="14"/>
      <c r="D106" s="14"/>
      <c r="E106" s="112"/>
      <c r="F106" s="112"/>
      <c r="G106" s="112"/>
      <c r="H106" s="112"/>
      <c r="I106" s="112"/>
      <c r="J106" s="112"/>
      <c r="K106" s="64"/>
      <c r="L106" s="64"/>
      <c r="M106" s="64"/>
      <c r="N106" s="64"/>
      <c r="O106" s="64"/>
      <c r="P106" s="64"/>
      <c r="Q106" s="64"/>
      <c r="R106" s="64"/>
      <c r="S106" s="64"/>
      <c r="T106" s="64"/>
    </row>
    <row r="107" spans="1:20" x14ac:dyDescent="0.25">
      <c r="A107" s="62"/>
      <c r="B107" s="14"/>
      <c r="C107" s="14"/>
      <c r="D107" s="14"/>
      <c r="E107" s="112"/>
      <c r="F107" s="112"/>
      <c r="G107" s="112"/>
      <c r="H107" s="112"/>
      <c r="I107" s="112"/>
      <c r="J107" s="112"/>
      <c r="K107" s="64"/>
      <c r="L107" s="64"/>
      <c r="M107" s="64"/>
      <c r="N107" s="64"/>
      <c r="O107" s="64"/>
      <c r="P107" s="64"/>
      <c r="Q107" s="64"/>
      <c r="R107" s="64"/>
      <c r="S107" s="64"/>
      <c r="T107" s="64"/>
    </row>
    <row r="108" spans="1:20" x14ac:dyDescent="0.25">
      <c r="A108" s="62"/>
      <c r="B108" s="14"/>
      <c r="C108" s="14"/>
      <c r="D108" s="14"/>
      <c r="E108" s="112"/>
      <c r="F108" s="112"/>
      <c r="G108" s="112"/>
      <c r="H108" s="112"/>
      <c r="I108" s="112"/>
      <c r="J108" s="112"/>
      <c r="K108" s="64"/>
      <c r="L108" s="64"/>
      <c r="M108" s="64"/>
      <c r="N108" s="64"/>
      <c r="O108" s="64"/>
      <c r="P108" s="64"/>
      <c r="Q108" s="64"/>
      <c r="R108" s="64"/>
      <c r="S108" s="64"/>
      <c r="T108" s="64"/>
    </row>
    <row r="109" spans="1:20" x14ac:dyDescent="0.25">
      <c r="A109" s="62"/>
      <c r="B109" s="14"/>
      <c r="C109" s="14"/>
      <c r="D109" s="14"/>
      <c r="E109" s="112"/>
      <c r="F109" s="112"/>
      <c r="G109" s="112"/>
      <c r="H109" s="112"/>
      <c r="I109" s="112"/>
      <c r="J109" s="112"/>
      <c r="K109" s="64"/>
      <c r="L109" s="64"/>
      <c r="M109" s="64"/>
      <c r="N109" s="64"/>
      <c r="O109" s="64"/>
      <c r="P109" s="64"/>
      <c r="Q109" s="64"/>
      <c r="R109" s="64"/>
      <c r="S109" s="64"/>
      <c r="T109" s="64"/>
    </row>
    <row r="110" spans="1:20" x14ac:dyDescent="0.25">
      <c r="A110" s="62"/>
      <c r="B110" s="14"/>
      <c r="C110" s="14"/>
      <c r="D110" s="14"/>
      <c r="E110" s="112"/>
      <c r="F110" s="112"/>
      <c r="G110" s="112"/>
      <c r="H110" s="112"/>
      <c r="I110" s="112"/>
      <c r="J110" s="112"/>
      <c r="K110" s="64"/>
      <c r="L110" s="64"/>
      <c r="M110" s="64"/>
      <c r="N110" s="64"/>
      <c r="O110" s="64"/>
      <c r="P110" s="64"/>
      <c r="Q110" s="64"/>
      <c r="R110" s="64"/>
      <c r="S110" s="64"/>
      <c r="T110" s="64"/>
    </row>
    <row r="111" spans="1:20" x14ac:dyDescent="0.25">
      <c r="A111" s="62"/>
      <c r="B111" s="14"/>
      <c r="C111" s="14"/>
      <c r="D111" s="14"/>
      <c r="E111" s="112"/>
      <c r="F111" s="112"/>
      <c r="G111" s="112"/>
      <c r="H111" s="112"/>
      <c r="I111" s="112"/>
      <c r="J111" s="112"/>
      <c r="K111" s="64"/>
      <c r="L111" s="64"/>
      <c r="M111" s="64"/>
      <c r="N111" s="64"/>
      <c r="O111" s="64"/>
      <c r="P111" s="64"/>
      <c r="Q111" s="64"/>
      <c r="R111" s="64"/>
      <c r="S111" s="64"/>
      <c r="T111" s="64"/>
    </row>
    <row r="112" spans="1:20" x14ac:dyDescent="0.25">
      <c r="A112" s="62"/>
      <c r="B112" s="14"/>
      <c r="C112" s="14"/>
      <c r="D112" s="14"/>
      <c r="E112" s="112"/>
      <c r="F112" s="112"/>
      <c r="G112" s="112"/>
      <c r="H112" s="112"/>
      <c r="I112" s="112"/>
      <c r="J112" s="112"/>
      <c r="K112" s="64"/>
      <c r="L112" s="64"/>
      <c r="M112" s="64"/>
      <c r="N112" s="64"/>
      <c r="O112" s="64"/>
      <c r="P112" s="64"/>
      <c r="Q112" s="64"/>
      <c r="R112" s="64"/>
      <c r="S112" s="64"/>
      <c r="T112" s="64"/>
    </row>
    <row r="113" spans="1:20" x14ac:dyDescent="0.25">
      <c r="A113" s="62"/>
      <c r="B113" s="14"/>
      <c r="C113" s="14"/>
      <c r="D113" s="14"/>
      <c r="E113" s="112"/>
      <c r="F113" s="112"/>
      <c r="G113" s="112"/>
      <c r="H113" s="112"/>
      <c r="I113" s="112"/>
      <c r="J113" s="112"/>
      <c r="K113" s="64"/>
      <c r="L113" s="64"/>
      <c r="M113" s="64"/>
      <c r="N113" s="64"/>
      <c r="O113" s="64"/>
      <c r="P113" s="64"/>
      <c r="Q113" s="64"/>
      <c r="R113" s="64"/>
      <c r="S113" s="64"/>
      <c r="T113" s="64"/>
    </row>
    <row r="114" spans="1:20" x14ac:dyDescent="0.25">
      <c r="A114" s="62"/>
      <c r="B114" s="14"/>
      <c r="C114" s="14"/>
      <c r="D114" s="14"/>
      <c r="E114" s="112"/>
      <c r="F114" s="112"/>
      <c r="G114" s="112"/>
      <c r="H114" s="112"/>
      <c r="I114" s="112"/>
      <c r="J114" s="112"/>
      <c r="K114" s="64"/>
      <c r="L114" s="64"/>
      <c r="M114" s="64"/>
      <c r="N114" s="64"/>
      <c r="O114" s="64"/>
      <c r="P114" s="64"/>
      <c r="Q114" s="64"/>
      <c r="R114" s="64"/>
      <c r="S114" s="64"/>
      <c r="T114" s="64"/>
    </row>
    <row r="115" spans="1:20" x14ac:dyDescent="0.25">
      <c r="A115" s="62"/>
      <c r="B115" s="14"/>
      <c r="C115" s="14"/>
      <c r="D115" s="14"/>
      <c r="E115" s="112"/>
      <c r="F115" s="112"/>
      <c r="G115" s="112"/>
      <c r="H115" s="112"/>
      <c r="I115" s="112"/>
      <c r="J115" s="112"/>
      <c r="K115" s="64"/>
      <c r="L115" s="64"/>
      <c r="M115" s="64"/>
      <c r="N115" s="64"/>
      <c r="O115" s="64"/>
      <c r="P115" s="64"/>
      <c r="Q115" s="64"/>
      <c r="R115" s="64"/>
      <c r="S115" s="64"/>
      <c r="T115" s="64"/>
    </row>
    <row r="116" spans="1:20" x14ac:dyDescent="0.25">
      <c r="A116" s="62"/>
      <c r="B116" s="14"/>
      <c r="C116" s="14"/>
      <c r="D116" s="14"/>
      <c r="E116" s="112"/>
      <c r="F116" s="112"/>
      <c r="G116" s="112"/>
      <c r="H116" s="112"/>
      <c r="I116" s="112"/>
      <c r="J116" s="112"/>
      <c r="K116" s="64"/>
      <c r="L116" s="64"/>
      <c r="M116" s="64"/>
      <c r="N116" s="64"/>
      <c r="O116" s="64"/>
      <c r="P116" s="64"/>
      <c r="Q116" s="64"/>
      <c r="R116" s="64"/>
      <c r="S116" s="64"/>
      <c r="T116" s="64"/>
    </row>
    <row r="117" spans="1:20" x14ac:dyDescent="0.25">
      <c r="A117" s="62"/>
      <c r="B117" s="14"/>
      <c r="C117" s="14"/>
      <c r="D117" s="14"/>
      <c r="E117" s="112"/>
      <c r="F117" s="112"/>
      <c r="G117" s="112"/>
      <c r="H117" s="112"/>
      <c r="I117" s="112"/>
      <c r="J117" s="112"/>
      <c r="K117" s="64"/>
      <c r="L117" s="64"/>
      <c r="M117" s="64"/>
      <c r="N117" s="64"/>
      <c r="O117" s="64"/>
      <c r="P117" s="64"/>
      <c r="Q117" s="64"/>
      <c r="R117" s="64"/>
      <c r="S117" s="64"/>
      <c r="T117" s="64"/>
    </row>
    <row r="118" spans="1:20" x14ac:dyDescent="0.25">
      <c r="A118" s="62"/>
      <c r="B118" s="14"/>
      <c r="C118" s="14"/>
      <c r="D118" s="14"/>
      <c r="E118" s="112"/>
      <c r="F118" s="112"/>
      <c r="G118" s="112"/>
      <c r="H118" s="112"/>
      <c r="I118" s="112"/>
      <c r="J118" s="112"/>
      <c r="K118" s="64"/>
      <c r="L118" s="64"/>
      <c r="M118" s="64"/>
      <c r="N118" s="64"/>
      <c r="O118" s="64"/>
      <c r="P118" s="64"/>
      <c r="Q118" s="64"/>
      <c r="R118" s="64"/>
      <c r="S118" s="64"/>
      <c r="T118" s="64"/>
    </row>
    <row r="119" spans="1:20" x14ac:dyDescent="0.25">
      <c r="A119" s="62"/>
      <c r="B119" s="14"/>
      <c r="C119" s="14"/>
      <c r="D119" s="14"/>
      <c r="E119" s="112"/>
      <c r="F119" s="112"/>
      <c r="G119" s="112"/>
      <c r="H119" s="112"/>
      <c r="I119" s="112"/>
      <c r="J119" s="112"/>
      <c r="K119" s="64"/>
      <c r="L119" s="64"/>
      <c r="M119" s="64"/>
      <c r="N119" s="64"/>
      <c r="O119" s="64"/>
      <c r="P119" s="64"/>
      <c r="Q119" s="64"/>
      <c r="R119" s="64"/>
      <c r="S119" s="64"/>
      <c r="T119" s="64"/>
    </row>
    <row r="120" spans="1:20" x14ac:dyDescent="0.25">
      <c r="A120" s="62"/>
      <c r="B120" s="14"/>
      <c r="C120" s="14"/>
      <c r="D120" s="14"/>
      <c r="E120" s="112"/>
      <c r="F120" s="112"/>
      <c r="G120" s="112"/>
      <c r="H120" s="112"/>
      <c r="I120" s="112"/>
      <c r="J120" s="112"/>
      <c r="K120" s="64"/>
      <c r="L120" s="64"/>
      <c r="M120" s="64"/>
      <c r="N120" s="64"/>
      <c r="O120" s="64"/>
      <c r="P120" s="64"/>
      <c r="Q120" s="64"/>
      <c r="R120" s="64"/>
      <c r="S120" s="64"/>
      <c r="T120" s="64"/>
    </row>
    <row r="121" spans="1:20" x14ac:dyDescent="0.25">
      <c r="A121" s="62"/>
      <c r="B121" s="14"/>
      <c r="C121" s="14"/>
      <c r="D121" s="14"/>
      <c r="E121" s="112"/>
      <c r="F121" s="112"/>
      <c r="G121" s="112"/>
      <c r="H121" s="112"/>
      <c r="I121" s="112"/>
      <c r="J121" s="112"/>
      <c r="K121" s="64"/>
      <c r="L121" s="64"/>
      <c r="M121" s="64"/>
      <c r="N121" s="64"/>
      <c r="O121" s="64"/>
      <c r="P121" s="64"/>
      <c r="Q121" s="64"/>
      <c r="R121" s="64"/>
      <c r="S121" s="64"/>
      <c r="T121" s="64"/>
    </row>
    <row r="122" spans="1:20" x14ac:dyDescent="0.25">
      <c r="A122" s="62"/>
      <c r="B122" s="14"/>
      <c r="C122" s="14"/>
      <c r="D122" s="14"/>
      <c r="E122" s="112"/>
      <c r="F122" s="112"/>
      <c r="G122" s="112"/>
      <c r="H122" s="112"/>
      <c r="I122" s="112"/>
      <c r="J122" s="112"/>
      <c r="K122" s="64"/>
      <c r="L122" s="64"/>
      <c r="M122" s="64"/>
      <c r="N122" s="64"/>
      <c r="O122" s="64"/>
      <c r="P122" s="64"/>
      <c r="Q122" s="64"/>
      <c r="R122" s="64"/>
      <c r="S122" s="64"/>
      <c r="T122" s="64"/>
    </row>
    <row r="123" spans="1:20" x14ac:dyDescent="0.25">
      <c r="A123" s="62"/>
      <c r="B123" s="14"/>
      <c r="C123" s="14"/>
      <c r="D123" s="14"/>
      <c r="E123" s="112"/>
      <c r="F123" s="112"/>
      <c r="G123" s="112"/>
      <c r="H123" s="112"/>
      <c r="I123" s="112"/>
      <c r="J123" s="112"/>
      <c r="K123" s="64"/>
      <c r="L123" s="64"/>
      <c r="M123" s="64"/>
      <c r="N123" s="64"/>
      <c r="O123" s="64"/>
      <c r="P123" s="64"/>
      <c r="Q123" s="64"/>
      <c r="R123" s="64"/>
      <c r="S123" s="64"/>
      <c r="T123" s="64"/>
    </row>
    <row r="124" spans="1:20" x14ac:dyDescent="0.25">
      <c r="A124" s="62"/>
      <c r="B124" s="14"/>
      <c r="C124" s="14"/>
      <c r="D124" s="14"/>
      <c r="E124" s="112"/>
      <c r="F124" s="112"/>
      <c r="G124" s="112"/>
      <c r="H124" s="112"/>
      <c r="I124" s="112"/>
      <c r="J124" s="112"/>
      <c r="K124" s="64"/>
      <c r="L124" s="64"/>
      <c r="M124" s="64"/>
      <c r="N124" s="64"/>
      <c r="O124" s="64"/>
      <c r="P124" s="64"/>
      <c r="Q124" s="64"/>
      <c r="R124" s="64"/>
      <c r="S124" s="64"/>
      <c r="T124" s="64"/>
    </row>
    <row r="125" spans="1:20" x14ac:dyDescent="0.25">
      <c r="A125" s="62"/>
      <c r="B125" s="14"/>
      <c r="C125" s="14"/>
      <c r="D125" s="14"/>
      <c r="E125" s="112"/>
      <c r="F125" s="112"/>
      <c r="G125" s="112"/>
      <c r="H125" s="112"/>
      <c r="I125" s="112"/>
      <c r="J125" s="112"/>
      <c r="K125" s="64"/>
      <c r="L125" s="64"/>
      <c r="M125" s="64"/>
      <c r="N125" s="64"/>
      <c r="O125" s="64"/>
      <c r="P125" s="64"/>
      <c r="Q125" s="64"/>
      <c r="R125" s="64"/>
      <c r="S125" s="64"/>
      <c r="T125" s="64"/>
    </row>
    <row r="126" spans="1:20" x14ac:dyDescent="0.25">
      <c r="A126" s="62"/>
      <c r="B126" s="14"/>
      <c r="C126" s="14"/>
      <c r="D126" s="14"/>
      <c r="E126" s="112"/>
      <c r="F126" s="112"/>
      <c r="G126" s="112"/>
      <c r="H126" s="112"/>
      <c r="I126" s="112"/>
      <c r="J126" s="112"/>
      <c r="K126" s="64"/>
      <c r="L126" s="64"/>
      <c r="M126" s="64"/>
      <c r="N126" s="64"/>
      <c r="O126" s="64"/>
      <c r="P126" s="64"/>
      <c r="Q126" s="64"/>
      <c r="R126" s="64"/>
      <c r="S126" s="64"/>
      <c r="T126" s="64"/>
    </row>
    <row r="127" spans="1:20" x14ac:dyDescent="0.25">
      <c r="A127" s="62"/>
      <c r="B127" s="14"/>
      <c r="C127" s="14"/>
      <c r="D127" s="14"/>
      <c r="E127" s="112"/>
      <c r="F127" s="112"/>
      <c r="G127" s="112"/>
      <c r="H127" s="112"/>
      <c r="I127" s="112"/>
      <c r="J127" s="112"/>
      <c r="K127" s="64"/>
      <c r="L127" s="64"/>
      <c r="M127" s="64"/>
      <c r="N127" s="64"/>
      <c r="O127" s="64"/>
      <c r="P127" s="64"/>
      <c r="Q127" s="64"/>
      <c r="R127" s="64"/>
      <c r="S127" s="64"/>
      <c r="T127" s="64"/>
    </row>
    <row r="128" spans="1:20" x14ac:dyDescent="0.25">
      <c r="A128" s="62"/>
      <c r="B128" s="14"/>
      <c r="C128" s="14"/>
      <c r="D128" s="14"/>
      <c r="E128" s="112"/>
      <c r="F128" s="112"/>
      <c r="G128" s="112"/>
      <c r="H128" s="112"/>
      <c r="I128" s="112"/>
      <c r="J128" s="112"/>
      <c r="K128" s="64"/>
      <c r="L128" s="64"/>
      <c r="M128" s="64"/>
      <c r="N128" s="64"/>
      <c r="O128" s="64"/>
      <c r="P128" s="64"/>
      <c r="Q128" s="64"/>
      <c r="R128" s="64"/>
      <c r="S128" s="64"/>
      <c r="T128" s="64"/>
    </row>
    <row r="129" spans="1:20" x14ac:dyDescent="0.25">
      <c r="A129" s="62"/>
      <c r="B129" s="14"/>
      <c r="C129" s="14"/>
      <c r="D129" s="14"/>
      <c r="E129" s="112"/>
      <c r="F129" s="112"/>
      <c r="G129" s="112"/>
      <c r="H129" s="112"/>
      <c r="I129" s="112"/>
      <c r="J129" s="112"/>
      <c r="K129" s="64"/>
      <c r="L129" s="64"/>
      <c r="M129" s="64"/>
      <c r="N129" s="64"/>
      <c r="O129" s="64"/>
      <c r="P129" s="64"/>
      <c r="Q129" s="64"/>
      <c r="R129" s="64"/>
      <c r="S129" s="64"/>
      <c r="T129" s="64"/>
    </row>
    <row r="130" spans="1:20" x14ac:dyDescent="0.25">
      <c r="A130" s="62"/>
      <c r="B130" s="14"/>
      <c r="C130" s="14"/>
      <c r="D130" s="14"/>
      <c r="E130" s="112"/>
      <c r="F130" s="112"/>
      <c r="G130" s="112"/>
      <c r="H130" s="112"/>
      <c r="I130" s="112"/>
      <c r="J130" s="112"/>
      <c r="K130" s="64"/>
      <c r="L130" s="64"/>
      <c r="M130" s="64"/>
      <c r="N130" s="64"/>
      <c r="O130" s="64"/>
      <c r="P130" s="64"/>
      <c r="Q130" s="64"/>
      <c r="R130" s="64"/>
      <c r="S130" s="64"/>
      <c r="T130" s="64"/>
    </row>
    <row r="131" spans="1:20" x14ac:dyDescent="0.25">
      <c r="A131" s="62"/>
      <c r="B131" s="14"/>
      <c r="C131" s="14"/>
      <c r="D131" s="14"/>
      <c r="E131" s="112"/>
      <c r="F131" s="112"/>
      <c r="G131" s="112"/>
      <c r="H131" s="112"/>
      <c r="I131" s="112"/>
      <c r="J131" s="112"/>
      <c r="K131" s="64"/>
      <c r="L131" s="64"/>
      <c r="M131" s="64"/>
      <c r="N131" s="64"/>
      <c r="O131" s="64"/>
      <c r="P131" s="64"/>
      <c r="Q131" s="64"/>
      <c r="R131" s="64"/>
      <c r="S131" s="64"/>
      <c r="T131" s="64"/>
    </row>
    <row r="132" spans="1:20" x14ac:dyDescent="0.25">
      <c r="A132" s="62"/>
      <c r="B132" s="14"/>
      <c r="C132" s="14"/>
      <c r="D132" s="14"/>
      <c r="E132" s="112"/>
      <c r="F132" s="112"/>
      <c r="G132" s="112"/>
      <c r="H132" s="112"/>
      <c r="I132" s="112"/>
      <c r="J132" s="112"/>
      <c r="K132" s="64"/>
      <c r="L132" s="64"/>
      <c r="M132" s="64"/>
      <c r="N132" s="64"/>
      <c r="O132" s="64"/>
      <c r="P132" s="64"/>
      <c r="Q132" s="64"/>
      <c r="R132" s="64"/>
      <c r="S132" s="64"/>
      <c r="T132" s="64"/>
    </row>
    <row r="133" spans="1:20" x14ac:dyDescent="0.25">
      <c r="A133" s="62"/>
      <c r="B133" s="14"/>
      <c r="C133" s="14"/>
      <c r="D133" s="14"/>
      <c r="E133" s="112"/>
      <c r="F133" s="112"/>
      <c r="G133" s="112"/>
      <c r="H133" s="112"/>
      <c r="I133" s="112"/>
      <c r="J133" s="112"/>
      <c r="K133" s="64"/>
      <c r="L133" s="64"/>
      <c r="M133" s="64"/>
      <c r="N133" s="64"/>
      <c r="O133" s="64"/>
      <c r="P133" s="64"/>
      <c r="Q133" s="64"/>
      <c r="R133" s="64"/>
      <c r="S133" s="64"/>
      <c r="T133" s="64"/>
    </row>
    <row r="134" spans="1:20" x14ac:dyDescent="0.25">
      <c r="A134" s="62"/>
      <c r="B134" s="14"/>
      <c r="C134" s="14"/>
      <c r="D134" s="14"/>
      <c r="E134" s="112"/>
      <c r="F134" s="112"/>
      <c r="G134" s="112"/>
      <c r="H134" s="112"/>
      <c r="I134" s="112"/>
      <c r="J134" s="112"/>
      <c r="K134" s="64"/>
      <c r="L134" s="64"/>
      <c r="M134" s="64"/>
      <c r="N134" s="64"/>
      <c r="O134" s="64"/>
      <c r="P134" s="64"/>
      <c r="Q134" s="64"/>
      <c r="R134" s="64"/>
      <c r="S134" s="64"/>
      <c r="T134" s="64"/>
    </row>
    <row r="135" spans="1:20" x14ac:dyDescent="0.25">
      <c r="A135" s="62"/>
      <c r="B135" s="14"/>
      <c r="C135" s="14"/>
      <c r="D135" s="14"/>
      <c r="E135" s="112"/>
      <c r="F135" s="112"/>
      <c r="G135" s="112"/>
      <c r="H135" s="112"/>
      <c r="I135" s="112"/>
      <c r="J135" s="112"/>
      <c r="K135" s="64"/>
      <c r="L135" s="64"/>
      <c r="M135" s="64"/>
      <c r="N135" s="64"/>
      <c r="O135" s="64"/>
      <c r="P135" s="64"/>
      <c r="Q135" s="64"/>
      <c r="R135" s="64"/>
      <c r="S135" s="64"/>
      <c r="T135" s="64"/>
    </row>
    <row r="136" spans="1:20" x14ac:dyDescent="0.25">
      <c r="A136" s="62"/>
      <c r="B136" s="14"/>
      <c r="C136" s="14"/>
      <c r="D136" s="14"/>
      <c r="E136" s="112"/>
      <c r="F136" s="112"/>
      <c r="G136" s="112"/>
      <c r="H136" s="112"/>
      <c r="I136" s="112"/>
      <c r="J136" s="112"/>
      <c r="K136" s="64"/>
      <c r="L136" s="64"/>
      <c r="M136" s="64"/>
      <c r="N136" s="64"/>
      <c r="O136" s="64"/>
      <c r="P136" s="64"/>
      <c r="Q136" s="64"/>
      <c r="R136" s="64"/>
      <c r="S136" s="64"/>
      <c r="T136" s="64"/>
    </row>
    <row r="137" spans="1:20" x14ac:dyDescent="0.25">
      <c r="A137" s="62"/>
      <c r="B137" s="14"/>
      <c r="C137" s="14"/>
      <c r="D137" s="14"/>
      <c r="E137" s="112"/>
      <c r="F137" s="112"/>
      <c r="G137" s="112"/>
      <c r="H137" s="112"/>
      <c r="I137" s="112"/>
      <c r="J137" s="112"/>
      <c r="K137" s="64"/>
      <c r="L137" s="64"/>
      <c r="M137" s="64"/>
      <c r="N137" s="64"/>
      <c r="O137" s="64"/>
      <c r="P137" s="64"/>
      <c r="Q137" s="64"/>
      <c r="R137" s="64"/>
      <c r="S137" s="64"/>
      <c r="T137" s="64"/>
    </row>
    <row r="138" spans="1:20" x14ac:dyDescent="0.25">
      <c r="A138" s="62"/>
      <c r="B138" s="14"/>
      <c r="C138" s="14"/>
      <c r="D138" s="14"/>
      <c r="E138" s="112"/>
      <c r="F138" s="112"/>
      <c r="G138" s="112"/>
      <c r="H138" s="112"/>
      <c r="I138" s="112"/>
      <c r="J138" s="112"/>
      <c r="K138" s="64"/>
      <c r="L138" s="64"/>
      <c r="M138" s="64"/>
      <c r="N138" s="64"/>
      <c r="O138" s="64"/>
      <c r="P138" s="64"/>
      <c r="Q138" s="64"/>
      <c r="R138" s="64"/>
      <c r="S138" s="64"/>
      <c r="T138" s="64"/>
    </row>
    <row r="139" spans="1:20" x14ac:dyDescent="0.25">
      <c r="A139" s="62"/>
    </row>
    <row r="140" spans="1:20" x14ac:dyDescent="0.25">
      <c r="A140" s="62"/>
    </row>
    <row r="141" spans="1:20" x14ac:dyDescent="0.25">
      <c r="A141" s="62"/>
    </row>
    <row r="142" spans="1:20" x14ac:dyDescent="0.25">
      <c r="A142" s="62"/>
    </row>
    <row r="143" spans="1:20" x14ac:dyDescent="0.25">
      <c r="A143" s="62"/>
    </row>
    <row r="144" spans="1:20" x14ac:dyDescent="0.25">
      <c r="A144" s="62"/>
    </row>
    <row r="145" spans="1:1" x14ac:dyDescent="0.25">
      <c r="A145" s="62"/>
    </row>
    <row r="146" spans="1:1" x14ac:dyDescent="0.25">
      <c r="A146" s="62"/>
    </row>
    <row r="147" spans="1:1" x14ac:dyDescent="0.25">
      <c r="A147" s="62"/>
    </row>
    <row r="148" spans="1:1" x14ac:dyDescent="0.25">
      <c r="A148" s="62"/>
    </row>
    <row r="149" spans="1:1" x14ac:dyDescent="0.25">
      <c r="A149" s="62"/>
    </row>
    <row r="150" spans="1:1" x14ac:dyDescent="0.25">
      <c r="A150" s="62"/>
    </row>
    <row r="151" spans="1:1" x14ac:dyDescent="0.25">
      <c r="A151" s="62"/>
    </row>
    <row r="152" spans="1:1" x14ac:dyDescent="0.25">
      <c r="A152" s="62"/>
    </row>
    <row r="153" spans="1:1" x14ac:dyDescent="0.25">
      <c r="A153" s="62"/>
    </row>
    <row r="154" spans="1:1" x14ac:dyDescent="0.25">
      <c r="A154" s="62"/>
    </row>
    <row r="155" spans="1:1" x14ac:dyDescent="0.25">
      <c r="A155" s="62"/>
    </row>
    <row r="156" spans="1:1" x14ac:dyDescent="0.25">
      <c r="A156" s="62"/>
    </row>
    <row r="157" spans="1:1" x14ac:dyDescent="0.25">
      <c r="A157" s="62"/>
    </row>
    <row r="158" spans="1:1" x14ac:dyDescent="0.25">
      <c r="A158" s="62"/>
    </row>
    <row r="159" spans="1:1" x14ac:dyDescent="0.25">
      <c r="A159" s="62"/>
    </row>
    <row r="160" spans="1:1" x14ac:dyDescent="0.25">
      <c r="A160" s="62"/>
    </row>
    <row r="161" spans="1:1" x14ac:dyDescent="0.25">
      <c r="A161" s="62"/>
    </row>
    <row r="162" spans="1:1" x14ac:dyDescent="0.25">
      <c r="A162" s="62"/>
    </row>
    <row r="163" spans="1:1" x14ac:dyDescent="0.25">
      <c r="A163" s="62"/>
    </row>
    <row r="164" spans="1:1" x14ac:dyDescent="0.25">
      <c r="A164" s="62"/>
    </row>
    <row r="165" spans="1:1" x14ac:dyDescent="0.25">
      <c r="A165" s="62"/>
    </row>
    <row r="166" spans="1:1" x14ac:dyDescent="0.25">
      <c r="A166" s="62"/>
    </row>
    <row r="167" spans="1:1" x14ac:dyDescent="0.25">
      <c r="A167" s="62"/>
    </row>
    <row r="168" spans="1:1" x14ac:dyDescent="0.25">
      <c r="A168" s="62"/>
    </row>
    <row r="169" spans="1:1" x14ac:dyDescent="0.25">
      <c r="A169" s="62"/>
    </row>
    <row r="170" spans="1:1" x14ac:dyDescent="0.25">
      <c r="A170" s="62"/>
    </row>
    <row r="171" spans="1:1" x14ac:dyDescent="0.25">
      <c r="A171" s="62"/>
    </row>
    <row r="172" spans="1:1" x14ac:dyDescent="0.25">
      <c r="A172" s="62"/>
    </row>
    <row r="173" spans="1:1" x14ac:dyDescent="0.25">
      <c r="A173" s="62"/>
    </row>
    <row r="174" spans="1:1" x14ac:dyDescent="0.25">
      <c r="A174" s="62"/>
    </row>
    <row r="175" spans="1:1" x14ac:dyDescent="0.25">
      <c r="A175" s="62"/>
    </row>
    <row r="176" spans="1:1" x14ac:dyDescent="0.25">
      <c r="A176" s="62"/>
    </row>
    <row r="177" spans="1:1" x14ac:dyDescent="0.25">
      <c r="A177" s="62"/>
    </row>
    <row r="178" spans="1:1" x14ac:dyDescent="0.25">
      <c r="A178" s="62"/>
    </row>
    <row r="179" spans="1:1" x14ac:dyDescent="0.25">
      <c r="A179" s="62"/>
    </row>
    <row r="180" spans="1:1" x14ac:dyDescent="0.25">
      <c r="A180" s="62"/>
    </row>
    <row r="181" spans="1:1" x14ac:dyDescent="0.25">
      <c r="A181" s="62"/>
    </row>
    <row r="182" spans="1:1" x14ac:dyDescent="0.25">
      <c r="A182" s="62"/>
    </row>
    <row r="183" spans="1:1" x14ac:dyDescent="0.25">
      <c r="A183" s="62"/>
    </row>
    <row r="184" spans="1:1" x14ac:dyDescent="0.25">
      <c r="A184" s="62"/>
    </row>
    <row r="185" spans="1:1" x14ac:dyDescent="0.25">
      <c r="A185" s="62"/>
    </row>
    <row r="186" spans="1:1" x14ac:dyDescent="0.25">
      <c r="A186" s="62"/>
    </row>
    <row r="187" spans="1:1" x14ac:dyDescent="0.25">
      <c r="A187" s="62"/>
    </row>
    <row r="188" spans="1:1" x14ac:dyDescent="0.25">
      <c r="A188" s="62"/>
    </row>
    <row r="189" spans="1:1" x14ac:dyDescent="0.25">
      <c r="A189" s="62"/>
    </row>
    <row r="190" spans="1:1" x14ac:dyDescent="0.25">
      <c r="A190" s="62"/>
    </row>
    <row r="191" spans="1:1" x14ac:dyDescent="0.25">
      <c r="A191" s="62"/>
    </row>
    <row r="192" spans="1:1" x14ac:dyDescent="0.25">
      <c r="A192" s="62"/>
    </row>
    <row r="193" spans="1:1" x14ac:dyDescent="0.25">
      <c r="A193" s="62"/>
    </row>
    <row r="194" spans="1:1" x14ac:dyDescent="0.25">
      <c r="A194" s="62"/>
    </row>
    <row r="195" spans="1:1" x14ac:dyDescent="0.25">
      <c r="A195" s="62"/>
    </row>
    <row r="196" spans="1:1" x14ac:dyDescent="0.25">
      <c r="A196" s="62"/>
    </row>
    <row r="197" spans="1:1" x14ac:dyDescent="0.25">
      <c r="A197" s="62"/>
    </row>
    <row r="198" spans="1:1" x14ac:dyDescent="0.25">
      <c r="A198" s="62"/>
    </row>
    <row r="199" spans="1:1" x14ac:dyDescent="0.25">
      <c r="A199" s="62"/>
    </row>
    <row r="200" spans="1:1" x14ac:dyDescent="0.25">
      <c r="A200" s="62"/>
    </row>
    <row r="201" spans="1:1" x14ac:dyDescent="0.25">
      <c r="A201" s="62"/>
    </row>
  </sheetData>
  <mergeCells count="15">
    <mergeCell ref="T2:T4"/>
    <mergeCell ref="N3:O3"/>
    <mergeCell ref="P3:P4"/>
    <mergeCell ref="Q3:R3"/>
    <mergeCell ref="S3:S4"/>
    <mergeCell ref="B2:B4"/>
    <mergeCell ref="C2:C4"/>
    <mergeCell ref="D2:D4"/>
    <mergeCell ref="E3:F3"/>
    <mergeCell ref="G3:G4"/>
    <mergeCell ref="H3:I3"/>
    <mergeCell ref="J3:J4"/>
    <mergeCell ref="K3:L3"/>
    <mergeCell ref="M3:M4"/>
    <mergeCell ref="E2:S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</sheetPr>
  <dimension ref="A1:T201"/>
  <sheetViews>
    <sheetView workbookViewId="0"/>
  </sheetViews>
  <sheetFormatPr defaultRowHeight="15" x14ac:dyDescent="0.25"/>
  <cols>
    <col min="1" max="1" width="18.140625" style="119" customWidth="1"/>
    <col min="2" max="2" width="3.85546875" style="119" customWidth="1"/>
    <col min="3" max="3" width="9.140625" style="119"/>
    <col min="4" max="4" width="25.7109375" style="119" customWidth="1"/>
    <col min="5" max="7" width="10.140625" style="67" customWidth="1"/>
    <col min="8" max="8" width="9.5703125" style="67" customWidth="1"/>
    <col min="9" max="9" width="9.7109375" style="67" customWidth="1"/>
    <col min="10" max="10" width="9.28515625" style="67" customWidth="1"/>
    <col min="11" max="11" width="9.85546875" style="67" customWidth="1"/>
    <col min="12" max="12" width="10.42578125" style="67" customWidth="1"/>
    <col min="13" max="13" width="9.140625" style="67"/>
    <col min="14" max="14" width="11.140625" style="67" customWidth="1"/>
    <col min="15" max="15" width="10.85546875" style="67" customWidth="1"/>
    <col min="16" max="16" width="9.140625" style="67"/>
    <col min="17" max="17" width="11" style="67" customWidth="1"/>
    <col min="18" max="18" width="10.42578125" style="67" customWidth="1"/>
    <col min="19" max="19" width="9.140625" style="67"/>
    <col min="20" max="20" width="12.7109375" style="67" customWidth="1"/>
    <col min="21" max="16384" width="9.140625" style="119"/>
  </cols>
  <sheetData>
    <row r="1" spans="1:20" s="134" customFormat="1" ht="23.25" customHeight="1" x14ac:dyDescent="0.25">
      <c r="B1" s="135" t="s">
        <v>153</v>
      </c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</row>
    <row r="2" spans="1:20" ht="14.25" customHeight="1" x14ac:dyDescent="0.25">
      <c r="A2" s="134"/>
      <c r="B2" s="151" t="s">
        <v>26</v>
      </c>
      <c r="C2" s="151" t="s">
        <v>140</v>
      </c>
      <c r="D2" s="151" t="s">
        <v>29</v>
      </c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4"/>
      <c r="T2" s="151" t="s">
        <v>145</v>
      </c>
    </row>
    <row r="3" spans="1:20" x14ac:dyDescent="0.25">
      <c r="A3" s="134"/>
      <c r="B3" s="151"/>
      <c r="C3" s="151"/>
      <c r="D3" s="151"/>
      <c r="E3" s="155" t="s">
        <v>230</v>
      </c>
      <c r="F3" s="154"/>
      <c r="G3" s="156" t="s">
        <v>141</v>
      </c>
      <c r="H3" s="155" t="s">
        <v>231</v>
      </c>
      <c r="I3" s="154"/>
      <c r="J3" s="156" t="s">
        <v>141</v>
      </c>
      <c r="K3" s="151" t="s">
        <v>232</v>
      </c>
      <c r="L3" s="151"/>
      <c r="M3" s="152" t="s">
        <v>141</v>
      </c>
      <c r="N3" s="151" t="s">
        <v>233</v>
      </c>
      <c r="O3" s="151"/>
      <c r="P3" s="152" t="s">
        <v>141</v>
      </c>
      <c r="Q3" s="151" t="s">
        <v>144</v>
      </c>
      <c r="R3" s="151"/>
      <c r="S3" s="152" t="s">
        <v>141</v>
      </c>
      <c r="T3" s="151"/>
    </row>
    <row r="4" spans="1:20" ht="22.5" x14ac:dyDescent="0.25">
      <c r="A4" s="134"/>
      <c r="B4" s="151"/>
      <c r="C4" s="151"/>
      <c r="D4" s="151"/>
      <c r="E4" s="83" t="s">
        <v>142</v>
      </c>
      <c r="F4" s="83" t="s">
        <v>143</v>
      </c>
      <c r="G4" s="157"/>
      <c r="H4" s="83" t="s">
        <v>142</v>
      </c>
      <c r="I4" s="83" t="s">
        <v>143</v>
      </c>
      <c r="J4" s="157"/>
      <c r="K4" s="83" t="s">
        <v>142</v>
      </c>
      <c r="L4" s="83" t="s">
        <v>143</v>
      </c>
      <c r="M4" s="152"/>
      <c r="N4" s="83" t="s">
        <v>142</v>
      </c>
      <c r="O4" s="83" t="s">
        <v>143</v>
      </c>
      <c r="P4" s="152"/>
      <c r="Q4" s="83" t="s">
        <v>142</v>
      </c>
      <c r="R4" s="83" t="s">
        <v>143</v>
      </c>
      <c r="S4" s="152"/>
      <c r="T4" s="151"/>
    </row>
    <row r="5" spans="1:20" x14ac:dyDescent="0.25">
      <c r="A5" s="134"/>
      <c r="B5" s="85">
        <v>1</v>
      </c>
      <c r="C5" s="85">
        <v>2</v>
      </c>
      <c r="D5" s="85">
        <v>3</v>
      </c>
      <c r="E5" s="85"/>
      <c r="F5" s="85"/>
      <c r="G5" s="85"/>
      <c r="H5" s="85"/>
      <c r="I5" s="85"/>
      <c r="J5" s="115"/>
      <c r="K5" s="85"/>
      <c r="L5" s="85"/>
      <c r="M5" s="85"/>
      <c r="N5" s="85"/>
      <c r="O5" s="85"/>
      <c r="P5" s="85"/>
      <c r="Q5" s="85"/>
      <c r="R5" s="85"/>
      <c r="S5" s="85"/>
      <c r="T5" s="85">
        <v>13</v>
      </c>
    </row>
    <row r="6" spans="1:20" x14ac:dyDescent="0.25">
      <c r="A6" s="134"/>
      <c r="B6" s="136">
        <v>1</v>
      </c>
      <c r="C6" s="64">
        <f>'DAFTAR SISWA'!B6</f>
        <v>1255</v>
      </c>
      <c r="D6" s="136" t="str">
        <f>'DAFTAR SISWA'!D6</f>
        <v>Adya Woro Anggraeni</v>
      </c>
      <c r="E6" s="64">
        <v>2</v>
      </c>
      <c r="F6" s="64">
        <v>3</v>
      </c>
      <c r="G6" s="99">
        <f>AVERAGE(E6:F6)</f>
        <v>2.5</v>
      </c>
      <c r="H6" s="64">
        <v>4</v>
      </c>
      <c r="I6" s="64">
        <v>5</v>
      </c>
      <c r="J6" s="99">
        <f>AVERAGE(H6:I6)</f>
        <v>4.5</v>
      </c>
      <c r="K6" s="64">
        <v>70</v>
      </c>
      <c r="L6" s="64">
        <v>60</v>
      </c>
      <c r="M6" s="103">
        <f>AVERAGE(K6:L6)</f>
        <v>65</v>
      </c>
      <c r="N6" s="64">
        <v>75</v>
      </c>
      <c r="O6" s="64">
        <v>80</v>
      </c>
      <c r="P6" s="103">
        <f>AVERAGE(N6:O6)</f>
        <v>77.5</v>
      </c>
      <c r="Q6" s="64">
        <v>90</v>
      </c>
      <c r="R6" s="64">
        <v>90</v>
      </c>
      <c r="S6" s="103">
        <f>AVERAGE(Q6:R6)</f>
        <v>90</v>
      </c>
      <c r="T6" s="103">
        <f>AVERAGE(G6+J6+M6+P6+S6)/5</f>
        <v>47.9</v>
      </c>
    </row>
    <row r="7" spans="1:20" x14ac:dyDescent="0.25">
      <c r="A7" s="134"/>
      <c r="B7" s="136">
        <v>2</v>
      </c>
      <c r="C7" s="64">
        <f>'DAFTAR SISWA'!B7</f>
        <v>1349</v>
      </c>
      <c r="D7" s="136" t="str">
        <f>'DAFTAR SISWA'!D7</f>
        <v>Amanda Nikeisya Sudibyo</v>
      </c>
      <c r="E7" s="64">
        <v>3</v>
      </c>
      <c r="F7" s="64"/>
      <c r="G7" s="99">
        <f t="shared" ref="G7:G30" si="0">AVERAGE(E7:F7)</f>
        <v>3</v>
      </c>
      <c r="H7" s="64">
        <v>2</v>
      </c>
      <c r="I7" s="64"/>
      <c r="J7" s="99">
        <f t="shared" ref="J7:J30" si="1">AVERAGE(H7:I7)</f>
        <v>2</v>
      </c>
      <c r="K7" s="64">
        <v>45</v>
      </c>
      <c r="L7" s="64">
        <v>6</v>
      </c>
      <c r="M7" s="103">
        <f t="shared" ref="M7:M30" si="2">AVERAGE(K7:L7)</f>
        <v>25.5</v>
      </c>
      <c r="N7" s="64">
        <v>2</v>
      </c>
      <c r="O7" s="64">
        <v>4</v>
      </c>
      <c r="P7" s="103">
        <f t="shared" ref="P7:P30" si="3">AVERAGE(N7:O7)</f>
        <v>3</v>
      </c>
      <c r="Q7" s="64">
        <v>2</v>
      </c>
      <c r="R7" s="64"/>
      <c r="S7" s="103">
        <f t="shared" ref="S7:S30" si="4">AVERAGE(Q7:R7)</f>
        <v>2</v>
      </c>
      <c r="T7" s="103">
        <f t="shared" ref="T7:T30" si="5">AVERAGE(G7+J7+M7+P7+S7)/5</f>
        <v>7.1</v>
      </c>
    </row>
    <row r="8" spans="1:20" ht="16.5" customHeight="1" x14ac:dyDescent="0.25">
      <c r="A8" s="134"/>
      <c r="B8" s="136">
        <v>3</v>
      </c>
      <c r="C8" s="64">
        <f>'DAFTAR SISWA'!B8</f>
        <v>1257</v>
      </c>
      <c r="D8" s="136" t="str">
        <f>'DAFTAR SISWA'!D8</f>
        <v>Bimo Anggamahenda</v>
      </c>
      <c r="E8" s="64">
        <v>4</v>
      </c>
      <c r="F8" s="64"/>
      <c r="G8" s="99">
        <f t="shared" si="0"/>
        <v>4</v>
      </c>
      <c r="H8" s="64">
        <v>0</v>
      </c>
      <c r="I8" s="64"/>
      <c r="J8" s="99">
        <f t="shared" si="1"/>
        <v>0</v>
      </c>
      <c r="K8" s="64">
        <v>1</v>
      </c>
      <c r="L8" s="64">
        <v>3</v>
      </c>
      <c r="M8" s="103">
        <f t="shared" si="2"/>
        <v>2</v>
      </c>
      <c r="N8" s="64">
        <v>3</v>
      </c>
      <c r="O8" s="64"/>
      <c r="P8" s="103">
        <f t="shared" si="3"/>
        <v>3</v>
      </c>
      <c r="Q8" s="64">
        <v>1</v>
      </c>
      <c r="R8" s="64"/>
      <c r="S8" s="103">
        <f t="shared" si="4"/>
        <v>1</v>
      </c>
      <c r="T8" s="103">
        <f t="shared" si="5"/>
        <v>2</v>
      </c>
    </row>
    <row r="9" spans="1:20" x14ac:dyDescent="0.25">
      <c r="A9" s="134"/>
      <c r="B9" s="136">
        <v>4</v>
      </c>
      <c r="C9" s="64">
        <f>'DAFTAR SISWA'!B9</f>
        <v>1258</v>
      </c>
      <c r="D9" s="136" t="str">
        <f>'DAFTAR SISWA'!D9</f>
        <v>Bungah Rizki Rokhimah</v>
      </c>
      <c r="E9" s="64">
        <v>5</v>
      </c>
      <c r="F9" s="64"/>
      <c r="G9" s="99">
        <f t="shared" si="0"/>
        <v>5</v>
      </c>
      <c r="H9" s="64">
        <v>-2</v>
      </c>
      <c r="I9" s="64"/>
      <c r="J9" s="99">
        <f t="shared" si="1"/>
        <v>-2</v>
      </c>
      <c r="K9" s="64">
        <v>15</v>
      </c>
      <c r="L9" s="64"/>
      <c r="M9" s="103">
        <f t="shared" si="2"/>
        <v>15</v>
      </c>
      <c r="N9" s="64">
        <v>4</v>
      </c>
      <c r="O9" s="64"/>
      <c r="P9" s="103">
        <f t="shared" si="3"/>
        <v>4</v>
      </c>
      <c r="Q9" s="64">
        <v>0</v>
      </c>
      <c r="R9" s="64">
        <v>67</v>
      </c>
      <c r="S9" s="103">
        <f t="shared" si="4"/>
        <v>33.5</v>
      </c>
      <c r="T9" s="103">
        <f t="shared" si="5"/>
        <v>11.1</v>
      </c>
    </row>
    <row r="10" spans="1:20" x14ac:dyDescent="0.25">
      <c r="A10" s="134"/>
      <c r="B10" s="136">
        <v>5</v>
      </c>
      <c r="C10" s="64">
        <f>'DAFTAR SISWA'!B10</f>
        <v>1259</v>
      </c>
      <c r="D10" s="136" t="str">
        <f>'DAFTAR SISWA'!D10</f>
        <v>Enggar Megawantoro</v>
      </c>
      <c r="E10" s="64">
        <v>6</v>
      </c>
      <c r="F10" s="64"/>
      <c r="G10" s="99">
        <f t="shared" si="0"/>
        <v>6</v>
      </c>
      <c r="H10" s="64">
        <v>-4</v>
      </c>
      <c r="I10" s="64"/>
      <c r="J10" s="99">
        <f t="shared" si="1"/>
        <v>-4</v>
      </c>
      <c r="K10" s="64">
        <v>14.5</v>
      </c>
      <c r="L10" s="64"/>
      <c r="M10" s="103">
        <f t="shared" si="2"/>
        <v>14.5</v>
      </c>
      <c r="N10" s="64">
        <v>5</v>
      </c>
      <c r="O10" s="64"/>
      <c r="P10" s="103">
        <f t="shared" si="3"/>
        <v>5</v>
      </c>
      <c r="Q10" s="64">
        <v>-1</v>
      </c>
      <c r="R10" s="64"/>
      <c r="S10" s="103">
        <f t="shared" si="4"/>
        <v>-1</v>
      </c>
      <c r="T10" s="103">
        <f t="shared" si="5"/>
        <v>4.0999999999999996</v>
      </c>
    </row>
    <row r="11" spans="1:20" x14ac:dyDescent="0.25">
      <c r="A11" s="134"/>
      <c r="B11" s="136">
        <v>6</v>
      </c>
      <c r="C11" s="64">
        <f>'DAFTAR SISWA'!B11</f>
        <v>1260</v>
      </c>
      <c r="D11" s="136" t="str">
        <f>'DAFTAR SISWA'!D11</f>
        <v xml:space="preserve">Firman Ainur Rahmad </v>
      </c>
      <c r="E11" s="64">
        <v>7</v>
      </c>
      <c r="F11" s="64"/>
      <c r="G11" s="99">
        <f t="shared" si="0"/>
        <v>7</v>
      </c>
      <c r="H11" s="64">
        <v>-6</v>
      </c>
      <c r="I11" s="64"/>
      <c r="J11" s="99">
        <f t="shared" si="1"/>
        <v>-6</v>
      </c>
      <c r="K11" s="64">
        <v>14</v>
      </c>
      <c r="L11" s="64"/>
      <c r="M11" s="103">
        <f t="shared" si="2"/>
        <v>14</v>
      </c>
      <c r="N11" s="64">
        <v>6</v>
      </c>
      <c r="O11" s="64"/>
      <c r="P11" s="103">
        <f t="shared" si="3"/>
        <v>6</v>
      </c>
      <c r="Q11" s="64">
        <v>-2</v>
      </c>
      <c r="R11" s="64"/>
      <c r="S11" s="103">
        <f t="shared" si="4"/>
        <v>-2</v>
      </c>
      <c r="T11" s="103">
        <f t="shared" si="5"/>
        <v>3.8</v>
      </c>
    </row>
    <row r="12" spans="1:20" x14ac:dyDescent="0.25">
      <c r="A12" s="134"/>
      <c r="B12" s="136">
        <v>7</v>
      </c>
      <c r="C12" s="64">
        <f>'DAFTAR SISWA'!B12</f>
        <v>1263</v>
      </c>
      <c r="D12" s="136" t="str">
        <f>'DAFTAR SISWA'!D12</f>
        <v>Indra Setyawan</v>
      </c>
      <c r="E12" s="64">
        <v>8</v>
      </c>
      <c r="F12" s="64"/>
      <c r="G12" s="99">
        <f t="shared" si="0"/>
        <v>8</v>
      </c>
      <c r="H12" s="64">
        <v>-8</v>
      </c>
      <c r="I12" s="64"/>
      <c r="J12" s="99">
        <f t="shared" si="1"/>
        <v>-8</v>
      </c>
      <c r="K12" s="64">
        <v>13.5</v>
      </c>
      <c r="L12" s="64"/>
      <c r="M12" s="103">
        <f t="shared" si="2"/>
        <v>13.5</v>
      </c>
      <c r="N12" s="64">
        <v>7</v>
      </c>
      <c r="O12" s="64"/>
      <c r="P12" s="103">
        <f t="shared" si="3"/>
        <v>7</v>
      </c>
      <c r="Q12" s="64">
        <v>-3</v>
      </c>
      <c r="R12" s="64"/>
      <c r="S12" s="103">
        <f t="shared" si="4"/>
        <v>-3</v>
      </c>
      <c r="T12" s="103">
        <f t="shared" si="5"/>
        <v>3.5</v>
      </c>
    </row>
    <row r="13" spans="1:20" x14ac:dyDescent="0.25">
      <c r="A13" s="134"/>
      <c r="B13" s="136">
        <v>8</v>
      </c>
      <c r="C13" s="64">
        <f>'DAFTAR SISWA'!B13</f>
        <v>1311</v>
      </c>
      <c r="D13" s="136" t="str">
        <f>'DAFTAR SISWA'!D13</f>
        <v>Ismi Nur Fadilah</v>
      </c>
      <c r="E13" s="64">
        <v>9</v>
      </c>
      <c r="F13" s="64"/>
      <c r="G13" s="99">
        <f t="shared" si="0"/>
        <v>9</v>
      </c>
      <c r="H13" s="64">
        <v>-10</v>
      </c>
      <c r="I13" s="64"/>
      <c r="J13" s="99">
        <f t="shared" si="1"/>
        <v>-10</v>
      </c>
      <c r="K13" s="64">
        <v>13</v>
      </c>
      <c r="L13" s="64"/>
      <c r="M13" s="103">
        <f t="shared" si="2"/>
        <v>13</v>
      </c>
      <c r="N13" s="64">
        <v>8</v>
      </c>
      <c r="O13" s="64"/>
      <c r="P13" s="103">
        <f t="shared" si="3"/>
        <v>8</v>
      </c>
      <c r="Q13" s="64">
        <v>-4</v>
      </c>
      <c r="R13" s="64"/>
      <c r="S13" s="103">
        <f t="shared" si="4"/>
        <v>-4</v>
      </c>
      <c r="T13" s="103">
        <f t="shared" si="5"/>
        <v>3.2</v>
      </c>
    </row>
    <row r="14" spans="1:20" x14ac:dyDescent="0.25">
      <c r="A14" s="134"/>
      <c r="B14" s="136">
        <v>9</v>
      </c>
      <c r="C14" s="64">
        <f>'DAFTAR SISWA'!B14</f>
        <v>1264</v>
      </c>
      <c r="D14" s="136" t="str">
        <f>'DAFTAR SISWA'!D14</f>
        <v>Jordan Ahmad Kautsar</v>
      </c>
      <c r="E14" s="64">
        <v>10</v>
      </c>
      <c r="F14" s="64"/>
      <c r="G14" s="99">
        <f t="shared" si="0"/>
        <v>10</v>
      </c>
      <c r="H14" s="64">
        <v>-12</v>
      </c>
      <c r="I14" s="64"/>
      <c r="J14" s="99">
        <f t="shared" si="1"/>
        <v>-12</v>
      </c>
      <c r="K14" s="64">
        <v>12.5</v>
      </c>
      <c r="L14" s="64"/>
      <c r="M14" s="103">
        <f t="shared" si="2"/>
        <v>12.5</v>
      </c>
      <c r="N14" s="64">
        <v>9</v>
      </c>
      <c r="O14" s="64"/>
      <c r="P14" s="103">
        <f t="shared" si="3"/>
        <v>9</v>
      </c>
      <c r="Q14" s="64">
        <v>-5</v>
      </c>
      <c r="R14" s="64"/>
      <c r="S14" s="103">
        <f t="shared" si="4"/>
        <v>-5</v>
      </c>
      <c r="T14" s="103">
        <f t="shared" si="5"/>
        <v>2.9</v>
      </c>
    </row>
    <row r="15" spans="1:20" x14ac:dyDescent="0.25">
      <c r="A15" s="134"/>
      <c r="B15" s="136">
        <v>10</v>
      </c>
      <c r="C15" s="64">
        <f>'DAFTAR SISWA'!B15</f>
        <v>1351</v>
      </c>
      <c r="D15" s="136" t="str">
        <f>'DAFTAR SISWA'!D15</f>
        <v xml:space="preserve">Kahfila Zahra Aulia </v>
      </c>
      <c r="E15" s="64">
        <v>11</v>
      </c>
      <c r="F15" s="64"/>
      <c r="G15" s="99">
        <f t="shared" si="0"/>
        <v>11</v>
      </c>
      <c r="H15" s="64">
        <v>-14</v>
      </c>
      <c r="I15" s="64"/>
      <c r="J15" s="99">
        <f t="shared" si="1"/>
        <v>-14</v>
      </c>
      <c r="K15" s="64">
        <v>12</v>
      </c>
      <c r="L15" s="64"/>
      <c r="M15" s="103">
        <f t="shared" si="2"/>
        <v>12</v>
      </c>
      <c r="N15" s="64">
        <v>10</v>
      </c>
      <c r="O15" s="64"/>
      <c r="P15" s="103">
        <f t="shared" si="3"/>
        <v>10</v>
      </c>
      <c r="Q15" s="64">
        <v>-6</v>
      </c>
      <c r="R15" s="64"/>
      <c r="S15" s="103">
        <f t="shared" si="4"/>
        <v>-6</v>
      </c>
      <c r="T15" s="103">
        <f t="shared" si="5"/>
        <v>2.6</v>
      </c>
    </row>
    <row r="16" spans="1:20" x14ac:dyDescent="0.25">
      <c r="A16" s="134"/>
      <c r="B16" s="136">
        <v>11</v>
      </c>
      <c r="C16" s="64">
        <f>'DAFTAR SISWA'!B16</f>
        <v>1265</v>
      </c>
      <c r="D16" s="136" t="str">
        <f>'DAFTAR SISWA'!D16</f>
        <v>Marvin Aditya Pratama</v>
      </c>
      <c r="E16" s="64">
        <v>12</v>
      </c>
      <c r="F16" s="64"/>
      <c r="G16" s="99">
        <f t="shared" si="0"/>
        <v>12</v>
      </c>
      <c r="H16" s="64">
        <v>-16</v>
      </c>
      <c r="I16" s="64"/>
      <c r="J16" s="99">
        <f t="shared" si="1"/>
        <v>-16</v>
      </c>
      <c r="K16" s="64">
        <v>11.5</v>
      </c>
      <c r="L16" s="64"/>
      <c r="M16" s="103">
        <f t="shared" si="2"/>
        <v>11.5</v>
      </c>
      <c r="N16" s="64">
        <v>11</v>
      </c>
      <c r="O16" s="64"/>
      <c r="P16" s="103">
        <f t="shared" si="3"/>
        <v>11</v>
      </c>
      <c r="Q16" s="64">
        <v>-7</v>
      </c>
      <c r="R16" s="64"/>
      <c r="S16" s="103">
        <f t="shared" si="4"/>
        <v>-7</v>
      </c>
      <c r="T16" s="103">
        <f t="shared" si="5"/>
        <v>2.2999999999999998</v>
      </c>
    </row>
    <row r="17" spans="1:20" x14ac:dyDescent="0.25">
      <c r="A17" s="134"/>
      <c r="B17" s="136">
        <v>12</v>
      </c>
      <c r="C17" s="64">
        <f>'DAFTAR SISWA'!B17</f>
        <v>1266</v>
      </c>
      <c r="D17" s="136" t="str">
        <f>'DAFTAR SISWA'!D17</f>
        <v>Muhammad Jibril Al Hafidz</v>
      </c>
      <c r="E17" s="64">
        <v>13</v>
      </c>
      <c r="F17" s="64"/>
      <c r="G17" s="99">
        <f t="shared" si="0"/>
        <v>13</v>
      </c>
      <c r="H17" s="64">
        <v>-18</v>
      </c>
      <c r="I17" s="64"/>
      <c r="J17" s="99">
        <f t="shared" si="1"/>
        <v>-18</v>
      </c>
      <c r="K17" s="64">
        <v>11</v>
      </c>
      <c r="L17" s="64"/>
      <c r="M17" s="103">
        <f t="shared" si="2"/>
        <v>11</v>
      </c>
      <c r="N17" s="64">
        <v>12</v>
      </c>
      <c r="O17" s="64"/>
      <c r="P17" s="103">
        <f t="shared" si="3"/>
        <v>12</v>
      </c>
      <c r="Q17" s="64">
        <v>-8</v>
      </c>
      <c r="R17" s="64"/>
      <c r="S17" s="103">
        <f t="shared" si="4"/>
        <v>-8</v>
      </c>
      <c r="T17" s="103">
        <f t="shared" si="5"/>
        <v>2</v>
      </c>
    </row>
    <row r="18" spans="1:20" x14ac:dyDescent="0.25">
      <c r="A18" s="134"/>
      <c r="B18" s="136">
        <v>13</v>
      </c>
      <c r="C18" s="64">
        <f>'DAFTAR SISWA'!B18</f>
        <v>1267</v>
      </c>
      <c r="D18" s="136" t="str">
        <f>'DAFTAR SISWA'!D18</f>
        <v>Muhammad Khoirun Hanafi</v>
      </c>
      <c r="E18" s="64">
        <v>14</v>
      </c>
      <c r="F18" s="64"/>
      <c r="G18" s="99">
        <f t="shared" si="0"/>
        <v>14</v>
      </c>
      <c r="H18" s="64">
        <v>-20</v>
      </c>
      <c r="I18" s="64"/>
      <c r="J18" s="99">
        <f t="shared" si="1"/>
        <v>-20</v>
      </c>
      <c r="K18" s="64">
        <v>10.5</v>
      </c>
      <c r="L18" s="64"/>
      <c r="M18" s="103">
        <f t="shared" si="2"/>
        <v>10.5</v>
      </c>
      <c r="N18" s="64">
        <v>13</v>
      </c>
      <c r="O18" s="64"/>
      <c r="P18" s="103">
        <f t="shared" si="3"/>
        <v>13</v>
      </c>
      <c r="Q18" s="64">
        <v>-9</v>
      </c>
      <c r="R18" s="64"/>
      <c r="S18" s="103">
        <f t="shared" si="4"/>
        <v>-9</v>
      </c>
      <c r="T18" s="103">
        <f t="shared" si="5"/>
        <v>1.7</v>
      </c>
    </row>
    <row r="19" spans="1:20" x14ac:dyDescent="0.25">
      <c r="A19" s="134"/>
      <c r="B19" s="136">
        <v>14</v>
      </c>
      <c r="C19" s="64">
        <f>'DAFTAR SISWA'!B19</f>
        <v>1269</v>
      </c>
      <c r="D19" s="136" t="str">
        <f>'DAFTAR SISWA'!D19</f>
        <v>Nila Nafira</v>
      </c>
      <c r="E19" s="64">
        <v>15</v>
      </c>
      <c r="F19" s="64"/>
      <c r="G19" s="99">
        <f t="shared" si="0"/>
        <v>15</v>
      </c>
      <c r="H19" s="64">
        <v>-22</v>
      </c>
      <c r="I19" s="64"/>
      <c r="J19" s="99">
        <f t="shared" si="1"/>
        <v>-22</v>
      </c>
      <c r="K19" s="64">
        <v>10</v>
      </c>
      <c r="L19" s="64"/>
      <c r="M19" s="103">
        <f t="shared" si="2"/>
        <v>10</v>
      </c>
      <c r="N19" s="64">
        <v>14</v>
      </c>
      <c r="O19" s="64"/>
      <c r="P19" s="103">
        <f t="shared" si="3"/>
        <v>14</v>
      </c>
      <c r="Q19" s="64">
        <v>-10</v>
      </c>
      <c r="R19" s="64"/>
      <c r="S19" s="103">
        <f t="shared" si="4"/>
        <v>-10</v>
      </c>
      <c r="T19" s="103">
        <f t="shared" si="5"/>
        <v>1.4</v>
      </c>
    </row>
    <row r="20" spans="1:20" x14ac:dyDescent="0.25">
      <c r="A20" s="134"/>
      <c r="B20" s="136">
        <v>15</v>
      </c>
      <c r="C20" s="64">
        <f>'DAFTAR SISWA'!B20</f>
        <v>1389</v>
      </c>
      <c r="D20" s="136" t="str">
        <f>'DAFTAR SISWA'!D20</f>
        <v xml:space="preserve">Oktavia Vivi Novita </v>
      </c>
      <c r="E20" s="64">
        <v>16</v>
      </c>
      <c r="F20" s="64"/>
      <c r="G20" s="99">
        <f t="shared" si="0"/>
        <v>16</v>
      </c>
      <c r="H20" s="64">
        <v>-24</v>
      </c>
      <c r="I20" s="64"/>
      <c r="J20" s="99">
        <f t="shared" si="1"/>
        <v>-24</v>
      </c>
      <c r="K20" s="64">
        <v>9.5000000000000107</v>
      </c>
      <c r="L20" s="64"/>
      <c r="M20" s="103">
        <f t="shared" si="2"/>
        <v>9.5000000000000107</v>
      </c>
      <c r="N20" s="64">
        <v>15</v>
      </c>
      <c r="O20" s="64"/>
      <c r="P20" s="103">
        <f t="shared" si="3"/>
        <v>15</v>
      </c>
      <c r="Q20" s="64">
        <v>-11</v>
      </c>
      <c r="R20" s="64"/>
      <c r="S20" s="103">
        <f t="shared" si="4"/>
        <v>-11</v>
      </c>
      <c r="T20" s="103">
        <f t="shared" si="5"/>
        <v>1.1000000000000021</v>
      </c>
    </row>
    <row r="21" spans="1:20" x14ac:dyDescent="0.25">
      <c r="A21" s="134"/>
      <c r="B21" s="136">
        <v>16</v>
      </c>
      <c r="C21" s="64">
        <f>'DAFTAR SISWA'!B21</f>
        <v>1270</v>
      </c>
      <c r="D21" s="136" t="str">
        <f>'DAFTAR SISWA'!D21</f>
        <v>Patricia Chiquitita</v>
      </c>
      <c r="E21" s="64">
        <v>17</v>
      </c>
      <c r="F21" s="64"/>
      <c r="G21" s="99">
        <f t="shared" si="0"/>
        <v>17</v>
      </c>
      <c r="H21" s="64">
        <v>-26</v>
      </c>
      <c r="I21" s="64"/>
      <c r="J21" s="99">
        <f t="shared" si="1"/>
        <v>-26</v>
      </c>
      <c r="K21" s="64">
        <v>9.0000000000000195</v>
      </c>
      <c r="L21" s="64"/>
      <c r="M21" s="103">
        <f t="shared" si="2"/>
        <v>9.0000000000000195</v>
      </c>
      <c r="N21" s="64">
        <v>16</v>
      </c>
      <c r="O21" s="64"/>
      <c r="P21" s="103">
        <f t="shared" si="3"/>
        <v>16</v>
      </c>
      <c r="Q21" s="64">
        <v>-12</v>
      </c>
      <c r="R21" s="64"/>
      <c r="S21" s="103">
        <f t="shared" si="4"/>
        <v>-12</v>
      </c>
      <c r="T21" s="103">
        <f t="shared" si="5"/>
        <v>0.80000000000000426</v>
      </c>
    </row>
    <row r="22" spans="1:20" x14ac:dyDescent="0.25">
      <c r="A22" s="134"/>
      <c r="B22" s="136">
        <v>17</v>
      </c>
      <c r="C22" s="64">
        <f>'DAFTAR SISWA'!B22</f>
        <v>1271</v>
      </c>
      <c r="D22" s="136" t="str">
        <f>'DAFTAR SISWA'!D22</f>
        <v>Rafa Aditya</v>
      </c>
      <c r="E22" s="64">
        <v>18</v>
      </c>
      <c r="F22" s="64"/>
      <c r="G22" s="99">
        <f t="shared" si="0"/>
        <v>18</v>
      </c>
      <c r="H22" s="64">
        <v>-28</v>
      </c>
      <c r="I22" s="64"/>
      <c r="J22" s="99">
        <f t="shared" si="1"/>
        <v>-28</v>
      </c>
      <c r="K22" s="64">
        <v>8.5000000000000195</v>
      </c>
      <c r="L22" s="64"/>
      <c r="M22" s="103">
        <f t="shared" si="2"/>
        <v>8.5000000000000195</v>
      </c>
      <c r="N22" s="64">
        <v>17</v>
      </c>
      <c r="O22" s="64"/>
      <c r="P22" s="103">
        <f t="shared" si="3"/>
        <v>17</v>
      </c>
      <c r="Q22" s="64">
        <v>-13</v>
      </c>
      <c r="R22" s="64"/>
      <c r="S22" s="103">
        <f t="shared" si="4"/>
        <v>-13</v>
      </c>
      <c r="T22" s="103">
        <f t="shared" si="5"/>
        <v>0.50000000000000389</v>
      </c>
    </row>
    <row r="23" spans="1:20" x14ac:dyDescent="0.25">
      <c r="A23" s="134"/>
      <c r="B23" s="136">
        <v>18</v>
      </c>
      <c r="C23" s="64">
        <f>'DAFTAR SISWA'!B23</f>
        <v>1272</v>
      </c>
      <c r="D23" s="136" t="str">
        <f>'DAFTAR SISWA'!D23</f>
        <v>Rifah Akaya Udin</v>
      </c>
      <c r="E23" s="64">
        <v>19</v>
      </c>
      <c r="F23" s="64"/>
      <c r="G23" s="99">
        <f t="shared" si="0"/>
        <v>19</v>
      </c>
      <c r="H23" s="64">
        <v>-30</v>
      </c>
      <c r="I23" s="64"/>
      <c r="J23" s="99">
        <f t="shared" si="1"/>
        <v>-30</v>
      </c>
      <c r="K23" s="64">
        <v>8.0000000000000195</v>
      </c>
      <c r="L23" s="64"/>
      <c r="M23" s="103">
        <f t="shared" si="2"/>
        <v>8.0000000000000195</v>
      </c>
      <c r="N23" s="64">
        <v>18</v>
      </c>
      <c r="O23" s="64"/>
      <c r="P23" s="103">
        <f t="shared" si="3"/>
        <v>18</v>
      </c>
      <c r="Q23" s="64">
        <v>-14</v>
      </c>
      <c r="R23" s="64"/>
      <c r="S23" s="103">
        <f t="shared" si="4"/>
        <v>-14</v>
      </c>
      <c r="T23" s="103">
        <f t="shared" si="5"/>
        <v>0.2000000000000039</v>
      </c>
    </row>
    <row r="24" spans="1:20" x14ac:dyDescent="0.25">
      <c r="A24" s="134"/>
      <c r="B24" s="136">
        <v>19</v>
      </c>
      <c r="C24" s="64">
        <f>'DAFTAR SISWA'!B24</f>
        <v>1254</v>
      </c>
      <c r="D24" s="136" t="str">
        <f>'DAFTAR SISWA'!D24</f>
        <v>Rifky Ardiansyah</v>
      </c>
      <c r="E24" s="64">
        <v>20</v>
      </c>
      <c r="F24" s="64"/>
      <c r="G24" s="99">
        <f t="shared" si="0"/>
        <v>20</v>
      </c>
      <c r="H24" s="64">
        <v>-32</v>
      </c>
      <c r="I24" s="64"/>
      <c r="J24" s="99">
        <f t="shared" si="1"/>
        <v>-32</v>
      </c>
      <c r="K24" s="64">
        <v>7.5000000000000204</v>
      </c>
      <c r="L24" s="64"/>
      <c r="M24" s="103">
        <f t="shared" si="2"/>
        <v>7.5000000000000204</v>
      </c>
      <c r="N24" s="64">
        <v>19</v>
      </c>
      <c r="O24" s="64"/>
      <c r="P24" s="103">
        <f t="shared" si="3"/>
        <v>19</v>
      </c>
      <c r="Q24" s="64">
        <v>-15</v>
      </c>
      <c r="R24" s="64"/>
      <c r="S24" s="103">
        <f t="shared" si="4"/>
        <v>-15</v>
      </c>
      <c r="T24" s="103">
        <f t="shared" si="5"/>
        <v>-9.9999999999995731E-2</v>
      </c>
    </row>
    <row r="25" spans="1:20" x14ac:dyDescent="0.25">
      <c r="A25" s="134"/>
      <c r="B25" s="136">
        <v>20</v>
      </c>
      <c r="C25" s="64">
        <f>'DAFTAR SISWA'!B25</f>
        <v>1241</v>
      </c>
      <c r="D25" s="136" t="str">
        <f>'DAFTAR SISWA'!D25</f>
        <v>Rizal Hendriawan</v>
      </c>
      <c r="E25" s="64">
        <v>21</v>
      </c>
      <c r="F25" s="64"/>
      <c r="G25" s="99">
        <f t="shared" si="0"/>
        <v>21</v>
      </c>
      <c r="H25" s="64">
        <v>-34</v>
      </c>
      <c r="I25" s="64"/>
      <c r="J25" s="99">
        <f t="shared" si="1"/>
        <v>-34</v>
      </c>
      <c r="K25" s="64">
        <v>7.0000000000000204</v>
      </c>
      <c r="L25" s="64"/>
      <c r="M25" s="103">
        <f t="shared" si="2"/>
        <v>7.0000000000000204</v>
      </c>
      <c r="N25" s="64">
        <v>20</v>
      </c>
      <c r="O25" s="64"/>
      <c r="P25" s="103">
        <f t="shared" si="3"/>
        <v>20</v>
      </c>
      <c r="Q25" s="64">
        <v>-16</v>
      </c>
      <c r="R25" s="64"/>
      <c r="S25" s="103">
        <f t="shared" si="4"/>
        <v>-16</v>
      </c>
      <c r="T25" s="103">
        <f t="shared" si="5"/>
        <v>-0.39999999999999575</v>
      </c>
    </row>
    <row r="26" spans="1:20" x14ac:dyDescent="0.25">
      <c r="A26" s="134"/>
      <c r="B26" s="136">
        <v>21</v>
      </c>
      <c r="C26" s="64">
        <f>'DAFTAR SISWA'!B26</f>
        <v>1274</v>
      </c>
      <c r="D26" s="136" t="str">
        <f>'DAFTAR SISWA'!D26</f>
        <v>Robiyatul Adawiyah</v>
      </c>
      <c r="E26" s="64">
        <v>22</v>
      </c>
      <c r="F26" s="64"/>
      <c r="G26" s="99">
        <f t="shared" si="0"/>
        <v>22</v>
      </c>
      <c r="H26" s="64">
        <v>-36</v>
      </c>
      <c r="I26" s="64"/>
      <c r="J26" s="99">
        <f t="shared" si="1"/>
        <v>-36</v>
      </c>
      <c r="K26" s="64">
        <v>6.5000000000000204</v>
      </c>
      <c r="L26" s="64"/>
      <c r="M26" s="103">
        <f t="shared" si="2"/>
        <v>6.5000000000000204</v>
      </c>
      <c r="N26" s="64">
        <v>21</v>
      </c>
      <c r="O26" s="64"/>
      <c r="P26" s="103">
        <f t="shared" si="3"/>
        <v>21</v>
      </c>
      <c r="Q26" s="64">
        <v>-17</v>
      </c>
      <c r="R26" s="64"/>
      <c r="S26" s="103">
        <f t="shared" si="4"/>
        <v>-17</v>
      </c>
      <c r="T26" s="103">
        <f t="shared" si="5"/>
        <v>-0.69999999999999574</v>
      </c>
    </row>
    <row r="27" spans="1:20" x14ac:dyDescent="0.25">
      <c r="A27" s="134"/>
      <c r="B27" s="136">
        <v>22</v>
      </c>
      <c r="C27" s="64">
        <f>'DAFTAR SISWA'!B27</f>
        <v>1275</v>
      </c>
      <c r="D27" s="136" t="str">
        <f>'DAFTAR SISWA'!D27</f>
        <v>Safitri Ayu Wulandari</v>
      </c>
      <c r="E27" s="64">
        <v>23</v>
      </c>
      <c r="F27" s="64"/>
      <c r="G27" s="99">
        <f t="shared" si="0"/>
        <v>23</v>
      </c>
      <c r="H27" s="64">
        <v>-38</v>
      </c>
      <c r="I27" s="64"/>
      <c r="J27" s="99">
        <f t="shared" si="1"/>
        <v>-38</v>
      </c>
      <c r="K27" s="64">
        <v>6</v>
      </c>
      <c r="L27" s="64"/>
      <c r="M27" s="103">
        <f t="shared" si="2"/>
        <v>6</v>
      </c>
      <c r="N27" s="64">
        <v>22</v>
      </c>
      <c r="O27" s="64"/>
      <c r="P27" s="103">
        <f t="shared" si="3"/>
        <v>22</v>
      </c>
      <c r="Q27" s="64">
        <v>-18</v>
      </c>
      <c r="R27" s="64"/>
      <c r="S27" s="103">
        <f t="shared" si="4"/>
        <v>-18</v>
      </c>
      <c r="T27" s="103">
        <f t="shared" si="5"/>
        <v>-1</v>
      </c>
    </row>
    <row r="28" spans="1:20" x14ac:dyDescent="0.25">
      <c r="A28" s="134"/>
      <c r="B28" s="136">
        <v>23</v>
      </c>
      <c r="C28" s="64">
        <f>'DAFTAR SISWA'!B28</f>
        <v>1423</v>
      </c>
      <c r="D28" s="136" t="str">
        <f>'DAFTAR SISWA'!D28</f>
        <v xml:space="preserve">Saira Rachman </v>
      </c>
      <c r="E28" s="64">
        <v>24</v>
      </c>
      <c r="F28" s="64"/>
      <c r="G28" s="99">
        <f t="shared" si="0"/>
        <v>24</v>
      </c>
      <c r="H28" s="64">
        <v>-40</v>
      </c>
      <c r="I28" s="64"/>
      <c r="J28" s="99">
        <f t="shared" si="1"/>
        <v>-40</v>
      </c>
      <c r="K28" s="64">
        <v>5.5</v>
      </c>
      <c r="L28" s="64"/>
      <c r="M28" s="103">
        <f t="shared" si="2"/>
        <v>5.5</v>
      </c>
      <c r="N28" s="64">
        <v>23</v>
      </c>
      <c r="O28" s="64"/>
      <c r="P28" s="103">
        <f t="shared" si="3"/>
        <v>23</v>
      </c>
      <c r="Q28" s="64">
        <v>-19</v>
      </c>
      <c r="R28" s="64"/>
      <c r="S28" s="103">
        <f t="shared" si="4"/>
        <v>-19</v>
      </c>
      <c r="T28" s="103">
        <f t="shared" si="5"/>
        <v>-1.3</v>
      </c>
    </row>
    <row r="29" spans="1:20" x14ac:dyDescent="0.25">
      <c r="A29" s="134"/>
      <c r="B29" s="136">
        <v>24</v>
      </c>
      <c r="C29" s="64">
        <f>'DAFTAR SISWA'!B29</f>
        <v>1244</v>
      </c>
      <c r="D29" s="136" t="str">
        <f>'DAFTAR SISWA'!D29</f>
        <v>Sisca Indriani Harsari</v>
      </c>
      <c r="E29" s="64">
        <v>25</v>
      </c>
      <c r="F29" s="64"/>
      <c r="G29" s="99">
        <f t="shared" si="0"/>
        <v>25</v>
      </c>
      <c r="H29" s="64">
        <v>-42</v>
      </c>
      <c r="I29" s="64"/>
      <c r="J29" s="99">
        <f t="shared" si="1"/>
        <v>-42</v>
      </c>
      <c r="K29" s="64">
        <v>5</v>
      </c>
      <c r="L29" s="64"/>
      <c r="M29" s="103">
        <f t="shared" si="2"/>
        <v>5</v>
      </c>
      <c r="N29" s="64">
        <v>24</v>
      </c>
      <c r="O29" s="64"/>
      <c r="P29" s="103">
        <f t="shared" si="3"/>
        <v>24</v>
      </c>
      <c r="Q29" s="64">
        <v>40</v>
      </c>
      <c r="R29" s="64"/>
      <c r="S29" s="103">
        <f t="shared" si="4"/>
        <v>40</v>
      </c>
      <c r="T29" s="103">
        <f t="shared" si="5"/>
        <v>10.4</v>
      </c>
    </row>
    <row r="30" spans="1:20" x14ac:dyDescent="0.25">
      <c r="A30" s="134"/>
      <c r="B30" s="136">
        <v>25</v>
      </c>
      <c r="C30" s="64">
        <f>'DAFTAR SISWA'!B30</f>
        <v>1249</v>
      </c>
      <c r="D30" s="136" t="str">
        <f>'DAFTAR SISWA'!D30</f>
        <v>Zaidan Arley</v>
      </c>
      <c r="E30" s="64">
        <v>26</v>
      </c>
      <c r="F30" s="64"/>
      <c r="G30" s="99">
        <f t="shared" si="0"/>
        <v>26</v>
      </c>
      <c r="H30" s="64">
        <v>-44</v>
      </c>
      <c r="I30" s="64"/>
      <c r="J30" s="99">
        <f t="shared" si="1"/>
        <v>-44</v>
      </c>
      <c r="K30" s="64">
        <v>4.5</v>
      </c>
      <c r="L30" s="64"/>
      <c r="M30" s="103">
        <f t="shared" si="2"/>
        <v>4.5</v>
      </c>
      <c r="N30" s="64">
        <v>25</v>
      </c>
      <c r="O30" s="64"/>
      <c r="P30" s="103">
        <f t="shared" si="3"/>
        <v>25</v>
      </c>
      <c r="Q30" s="64">
        <v>-21</v>
      </c>
      <c r="R30" s="64"/>
      <c r="S30" s="103">
        <f t="shared" si="4"/>
        <v>-21</v>
      </c>
      <c r="T30" s="103">
        <f t="shared" si="5"/>
        <v>-1.9</v>
      </c>
    </row>
    <row r="31" spans="1:20" x14ac:dyDescent="0.25">
      <c r="A31" s="134"/>
      <c r="B31" s="136"/>
      <c r="C31" s="64"/>
      <c r="D31" s="136"/>
      <c r="E31" s="64"/>
      <c r="F31" s="64"/>
      <c r="G31" s="99"/>
      <c r="H31" s="64"/>
      <c r="I31" s="64"/>
      <c r="J31" s="99"/>
      <c r="K31" s="64"/>
      <c r="L31" s="64"/>
      <c r="M31" s="99"/>
      <c r="N31" s="64"/>
      <c r="O31" s="64"/>
      <c r="P31" s="99"/>
      <c r="Q31" s="64"/>
      <c r="R31" s="64"/>
      <c r="S31" s="99"/>
      <c r="T31" s="99"/>
    </row>
    <row r="32" spans="1:20" x14ac:dyDescent="0.25">
      <c r="A32" s="134"/>
      <c r="B32" s="136"/>
      <c r="C32" s="64"/>
      <c r="D32" s="136"/>
      <c r="E32" s="64"/>
      <c r="F32" s="64"/>
      <c r="G32" s="99"/>
      <c r="H32" s="64"/>
      <c r="I32" s="64"/>
      <c r="J32" s="99"/>
      <c r="K32" s="64"/>
      <c r="L32" s="64"/>
      <c r="M32" s="99"/>
      <c r="N32" s="64"/>
      <c r="O32" s="64"/>
      <c r="P32" s="99"/>
      <c r="Q32" s="64"/>
      <c r="R32" s="64"/>
      <c r="S32" s="99"/>
      <c r="T32" s="99"/>
    </row>
    <row r="33" spans="1:20" x14ac:dyDescent="0.25">
      <c r="A33" s="134"/>
      <c r="B33" s="136"/>
      <c r="C33" s="64"/>
      <c r="D33" s="136"/>
      <c r="E33" s="64"/>
      <c r="F33" s="64"/>
      <c r="G33" s="99"/>
      <c r="H33" s="64"/>
      <c r="I33" s="64"/>
      <c r="J33" s="99"/>
      <c r="K33" s="64"/>
      <c r="L33" s="64"/>
      <c r="M33" s="99"/>
      <c r="N33" s="64"/>
      <c r="O33" s="64"/>
      <c r="P33" s="99"/>
      <c r="Q33" s="64"/>
      <c r="R33" s="64"/>
      <c r="S33" s="99"/>
      <c r="T33" s="99"/>
    </row>
    <row r="34" spans="1:20" x14ac:dyDescent="0.25">
      <c r="A34" s="134"/>
      <c r="B34" s="136"/>
      <c r="C34" s="64"/>
      <c r="D34" s="136"/>
      <c r="E34" s="64"/>
      <c r="F34" s="64"/>
      <c r="G34" s="99"/>
      <c r="H34" s="64"/>
      <c r="I34" s="64"/>
      <c r="J34" s="99"/>
      <c r="K34" s="64"/>
      <c r="L34" s="64"/>
      <c r="M34" s="99"/>
      <c r="N34" s="64"/>
      <c r="O34" s="64"/>
      <c r="P34" s="99"/>
      <c r="Q34" s="64"/>
      <c r="R34" s="64"/>
      <c r="S34" s="99"/>
      <c r="T34" s="99"/>
    </row>
    <row r="35" spans="1:20" x14ac:dyDescent="0.25">
      <c r="A35" s="134"/>
      <c r="B35" s="136"/>
      <c r="C35" s="64"/>
      <c r="D35" s="136"/>
      <c r="E35" s="64"/>
      <c r="F35" s="64"/>
      <c r="G35" s="99"/>
      <c r="H35" s="64"/>
      <c r="I35" s="64"/>
      <c r="J35" s="99"/>
      <c r="K35" s="64"/>
      <c r="L35" s="64"/>
      <c r="M35" s="99"/>
      <c r="N35" s="64"/>
      <c r="O35" s="64"/>
      <c r="P35" s="99"/>
      <c r="Q35" s="64"/>
      <c r="R35" s="64"/>
      <c r="S35" s="99"/>
      <c r="T35" s="99"/>
    </row>
    <row r="36" spans="1:20" x14ac:dyDescent="0.25">
      <c r="A36" s="134"/>
      <c r="B36" s="136"/>
      <c r="C36" s="64"/>
      <c r="D36" s="136"/>
      <c r="E36" s="64"/>
      <c r="F36" s="64"/>
      <c r="G36" s="99"/>
      <c r="H36" s="64"/>
      <c r="I36" s="64"/>
      <c r="J36" s="99"/>
      <c r="K36" s="64"/>
      <c r="L36" s="64"/>
      <c r="M36" s="99"/>
      <c r="N36" s="64"/>
      <c r="O36" s="64"/>
      <c r="P36" s="99"/>
      <c r="Q36" s="64"/>
      <c r="R36" s="64"/>
      <c r="S36" s="99"/>
      <c r="T36" s="99"/>
    </row>
    <row r="37" spans="1:20" x14ac:dyDescent="0.25">
      <c r="A37" s="134"/>
      <c r="B37" s="136"/>
      <c r="C37" s="64"/>
      <c r="D37" s="136"/>
      <c r="E37" s="64"/>
      <c r="F37" s="64"/>
      <c r="G37" s="99"/>
      <c r="H37" s="64"/>
      <c r="I37" s="64"/>
      <c r="J37" s="99"/>
      <c r="K37" s="64"/>
      <c r="L37" s="64"/>
      <c r="M37" s="99"/>
      <c r="N37" s="64"/>
      <c r="O37" s="64"/>
      <c r="P37" s="99"/>
      <c r="Q37" s="64"/>
      <c r="R37" s="64"/>
      <c r="S37" s="64"/>
      <c r="T37" s="99"/>
    </row>
    <row r="38" spans="1:20" x14ac:dyDescent="0.25">
      <c r="A38" s="134"/>
      <c r="B38" s="136"/>
      <c r="C38" s="64"/>
      <c r="D38" s="136"/>
      <c r="E38" s="64"/>
      <c r="F38" s="64"/>
      <c r="G38" s="99"/>
      <c r="H38" s="64"/>
      <c r="I38" s="64"/>
      <c r="J38" s="99"/>
      <c r="K38" s="64"/>
      <c r="L38" s="64"/>
      <c r="M38" s="99"/>
      <c r="N38" s="64"/>
      <c r="O38" s="64"/>
      <c r="P38" s="99"/>
      <c r="Q38" s="64"/>
      <c r="R38" s="64"/>
      <c r="S38" s="64"/>
      <c r="T38" s="99"/>
    </row>
    <row r="39" spans="1:20" x14ac:dyDescent="0.25">
      <c r="A39" s="134"/>
      <c r="B39" s="136"/>
      <c r="C39" s="64"/>
      <c r="D39" s="136"/>
      <c r="E39" s="64"/>
      <c r="F39" s="64"/>
      <c r="G39" s="99"/>
      <c r="H39" s="64"/>
      <c r="I39" s="64"/>
      <c r="J39" s="99"/>
      <c r="K39" s="64"/>
      <c r="L39" s="64"/>
      <c r="M39" s="99"/>
      <c r="N39" s="64"/>
      <c r="O39" s="64"/>
      <c r="P39" s="99"/>
      <c r="Q39" s="64"/>
      <c r="R39" s="64"/>
      <c r="S39" s="64"/>
      <c r="T39" s="99"/>
    </row>
    <row r="40" spans="1:20" x14ac:dyDescent="0.25">
      <c r="A40" s="134"/>
      <c r="B40" s="136"/>
      <c r="C40" s="64"/>
      <c r="D40" s="136"/>
      <c r="E40" s="64"/>
      <c r="F40" s="64"/>
      <c r="G40" s="99"/>
      <c r="H40" s="64"/>
      <c r="I40" s="64"/>
      <c r="J40" s="99"/>
      <c r="K40" s="64"/>
      <c r="L40" s="64"/>
      <c r="M40" s="99"/>
      <c r="N40" s="64"/>
      <c r="O40" s="64"/>
      <c r="P40" s="99"/>
      <c r="Q40" s="64"/>
      <c r="R40" s="64"/>
      <c r="S40" s="64"/>
      <c r="T40" s="99"/>
    </row>
    <row r="41" spans="1:20" x14ac:dyDescent="0.25">
      <c r="A41" s="134"/>
      <c r="B41" s="136"/>
      <c r="C41" s="64"/>
      <c r="D41" s="136"/>
      <c r="E41" s="64"/>
      <c r="F41" s="64"/>
      <c r="G41" s="99"/>
      <c r="H41" s="64"/>
      <c r="I41" s="64"/>
      <c r="J41" s="99"/>
      <c r="K41" s="64"/>
      <c r="L41" s="64"/>
      <c r="M41" s="99"/>
      <c r="N41" s="64"/>
      <c r="O41" s="64"/>
      <c r="P41" s="99"/>
      <c r="Q41" s="64"/>
      <c r="R41" s="64"/>
      <c r="S41" s="64"/>
      <c r="T41" s="99"/>
    </row>
    <row r="42" spans="1:20" x14ac:dyDescent="0.25">
      <c r="A42" s="134"/>
      <c r="B42" s="136"/>
      <c r="C42" s="64"/>
      <c r="D42" s="136"/>
      <c r="E42" s="64"/>
      <c r="F42" s="64"/>
      <c r="G42" s="99"/>
      <c r="H42" s="64"/>
      <c r="I42" s="64"/>
      <c r="J42" s="64"/>
      <c r="K42" s="64"/>
      <c r="L42" s="64"/>
      <c r="M42" s="99"/>
      <c r="N42" s="64"/>
      <c r="O42" s="64"/>
      <c r="P42" s="99"/>
      <c r="Q42" s="64"/>
      <c r="R42" s="64"/>
      <c r="S42" s="64"/>
      <c r="T42" s="99"/>
    </row>
    <row r="43" spans="1:20" x14ac:dyDescent="0.25">
      <c r="A43" s="134"/>
      <c r="B43" s="136"/>
      <c r="C43" s="64"/>
      <c r="D43" s="136"/>
      <c r="E43" s="64"/>
      <c r="F43" s="64"/>
      <c r="G43" s="99"/>
      <c r="H43" s="64"/>
      <c r="I43" s="64"/>
      <c r="J43" s="64"/>
      <c r="K43" s="64"/>
      <c r="L43" s="64"/>
      <c r="M43" s="99"/>
      <c r="N43" s="64"/>
      <c r="O43" s="64"/>
      <c r="P43" s="99"/>
      <c r="Q43" s="64"/>
      <c r="R43" s="64"/>
      <c r="S43" s="64"/>
      <c r="T43" s="99"/>
    </row>
    <row r="44" spans="1:20" x14ac:dyDescent="0.25">
      <c r="A44" s="134"/>
      <c r="B44" s="136"/>
      <c r="C44" s="136"/>
      <c r="D44" s="136"/>
      <c r="E44" s="64"/>
      <c r="F44" s="64"/>
      <c r="G44" s="99"/>
      <c r="H44" s="64"/>
      <c r="I44" s="64"/>
      <c r="J44" s="64"/>
      <c r="K44" s="64"/>
      <c r="L44" s="64"/>
      <c r="M44" s="99"/>
      <c r="N44" s="64"/>
      <c r="O44" s="64"/>
      <c r="P44" s="99"/>
      <c r="Q44" s="64"/>
      <c r="R44" s="64"/>
      <c r="S44" s="64"/>
      <c r="T44" s="99"/>
    </row>
    <row r="45" spans="1:20" x14ac:dyDescent="0.25">
      <c r="A45" s="134"/>
      <c r="B45" s="136"/>
      <c r="C45" s="136"/>
      <c r="D45" s="136"/>
      <c r="E45" s="64"/>
      <c r="F45" s="64"/>
      <c r="G45" s="99"/>
      <c r="H45" s="64"/>
      <c r="I45" s="64"/>
      <c r="J45" s="64"/>
      <c r="K45" s="64"/>
      <c r="L45" s="64"/>
      <c r="M45" s="99"/>
      <c r="N45" s="64"/>
      <c r="O45" s="64"/>
      <c r="P45" s="99"/>
      <c r="Q45" s="64"/>
      <c r="R45" s="64"/>
      <c r="S45" s="64"/>
      <c r="T45" s="99"/>
    </row>
    <row r="46" spans="1:20" x14ac:dyDescent="0.25">
      <c r="A46" s="134"/>
      <c r="B46" s="136"/>
      <c r="C46" s="136"/>
      <c r="D46" s="136"/>
      <c r="E46" s="64"/>
      <c r="F46" s="64"/>
      <c r="G46" s="99"/>
      <c r="H46" s="64"/>
      <c r="I46" s="64"/>
      <c r="J46" s="64"/>
      <c r="K46" s="64"/>
      <c r="L46" s="64"/>
      <c r="M46" s="99"/>
      <c r="N46" s="64"/>
      <c r="O46" s="64"/>
      <c r="P46" s="99"/>
      <c r="Q46" s="64"/>
      <c r="R46" s="64"/>
      <c r="S46" s="64"/>
      <c r="T46" s="99"/>
    </row>
    <row r="47" spans="1:20" x14ac:dyDescent="0.25">
      <c r="A47" s="134"/>
      <c r="B47" s="136"/>
      <c r="C47" s="136"/>
      <c r="D47" s="136"/>
      <c r="E47" s="64"/>
      <c r="F47" s="64"/>
      <c r="G47" s="99"/>
      <c r="H47" s="64"/>
      <c r="I47" s="64"/>
      <c r="J47" s="64"/>
      <c r="K47" s="64"/>
      <c r="L47" s="64"/>
      <c r="M47" s="99"/>
      <c r="N47" s="64"/>
      <c r="O47" s="64"/>
      <c r="P47" s="99"/>
      <c r="Q47" s="64"/>
      <c r="R47" s="64"/>
      <c r="S47" s="64"/>
      <c r="T47" s="99"/>
    </row>
    <row r="48" spans="1:20" x14ac:dyDescent="0.25">
      <c r="A48" s="134"/>
      <c r="B48" s="136"/>
      <c r="C48" s="136"/>
      <c r="D48" s="136"/>
      <c r="E48" s="64"/>
      <c r="F48" s="64"/>
      <c r="G48" s="99"/>
      <c r="H48" s="64"/>
      <c r="I48" s="64"/>
      <c r="J48" s="64"/>
      <c r="K48" s="64"/>
      <c r="L48" s="64"/>
      <c r="M48" s="99"/>
      <c r="N48" s="64"/>
      <c r="O48" s="64"/>
      <c r="P48" s="99"/>
      <c r="Q48" s="64"/>
      <c r="R48" s="64"/>
      <c r="S48" s="64"/>
      <c r="T48" s="99"/>
    </row>
    <row r="49" spans="1:20" x14ac:dyDescent="0.25">
      <c r="A49" s="134"/>
      <c r="B49" s="136"/>
      <c r="C49" s="136"/>
      <c r="D49" s="136"/>
      <c r="E49" s="64"/>
      <c r="F49" s="64"/>
      <c r="G49" s="99"/>
      <c r="H49" s="64"/>
      <c r="I49" s="64"/>
      <c r="J49" s="64"/>
      <c r="K49" s="64"/>
      <c r="L49" s="64"/>
      <c r="M49" s="99"/>
      <c r="N49" s="64"/>
      <c r="O49" s="64"/>
      <c r="P49" s="99"/>
      <c r="Q49" s="64"/>
      <c r="R49" s="64"/>
      <c r="S49" s="64"/>
      <c r="T49" s="99"/>
    </row>
    <row r="50" spans="1:20" x14ac:dyDescent="0.25">
      <c r="A50" s="134"/>
      <c r="B50" s="136"/>
      <c r="C50" s="136"/>
      <c r="D50" s="136"/>
      <c r="E50" s="64"/>
      <c r="F50" s="64"/>
      <c r="G50" s="99"/>
      <c r="H50" s="64"/>
      <c r="I50" s="64"/>
      <c r="J50" s="64"/>
      <c r="K50" s="64"/>
      <c r="L50" s="64"/>
      <c r="M50" s="99"/>
      <c r="N50" s="64"/>
      <c r="O50" s="64"/>
      <c r="P50" s="99"/>
      <c r="Q50" s="64"/>
      <c r="R50" s="64"/>
      <c r="S50" s="64"/>
      <c r="T50" s="99"/>
    </row>
    <row r="51" spans="1:20" x14ac:dyDescent="0.25">
      <c r="A51" s="134"/>
      <c r="B51" s="136"/>
      <c r="C51" s="136"/>
      <c r="D51" s="136"/>
      <c r="E51" s="64"/>
      <c r="F51" s="64"/>
      <c r="G51" s="99"/>
      <c r="H51" s="64"/>
      <c r="I51" s="64"/>
      <c r="J51" s="64"/>
      <c r="K51" s="64"/>
      <c r="L51" s="64"/>
      <c r="M51" s="99"/>
      <c r="N51" s="64"/>
      <c r="O51" s="64"/>
      <c r="P51" s="99"/>
      <c r="Q51" s="64"/>
      <c r="R51" s="64"/>
      <c r="S51" s="64"/>
      <c r="T51" s="99"/>
    </row>
    <row r="52" spans="1:20" x14ac:dyDescent="0.25">
      <c r="A52" s="134"/>
      <c r="B52" s="136"/>
      <c r="C52" s="136"/>
      <c r="D52" s="136"/>
      <c r="E52" s="64"/>
      <c r="F52" s="64"/>
      <c r="G52" s="99"/>
      <c r="H52" s="64"/>
      <c r="I52" s="64"/>
      <c r="J52" s="64"/>
      <c r="K52" s="64"/>
      <c r="L52" s="64"/>
      <c r="M52" s="99"/>
      <c r="N52" s="64"/>
      <c r="O52" s="64"/>
      <c r="P52" s="99"/>
      <c r="Q52" s="64"/>
      <c r="R52" s="64"/>
      <c r="S52" s="64"/>
      <c r="T52" s="99"/>
    </row>
    <row r="53" spans="1:20" x14ac:dyDescent="0.25">
      <c r="A53" s="134"/>
      <c r="B53" s="136"/>
      <c r="C53" s="136"/>
      <c r="D53" s="136"/>
      <c r="E53" s="64"/>
      <c r="F53" s="64"/>
      <c r="G53" s="99"/>
      <c r="H53" s="64"/>
      <c r="I53" s="64"/>
      <c r="J53" s="64"/>
      <c r="K53" s="64"/>
      <c r="L53" s="64"/>
      <c r="M53" s="99"/>
      <c r="N53" s="64"/>
      <c r="O53" s="64"/>
      <c r="P53" s="99"/>
      <c r="Q53" s="64"/>
      <c r="R53" s="64"/>
      <c r="S53" s="64"/>
      <c r="T53" s="99"/>
    </row>
    <row r="54" spans="1:20" x14ac:dyDescent="0.25">
      <c r="A54" s="134"/>
      <c r="B54" s="136"/>
      <c r="C54" s="136"/>
      <c r="D54" s="136"/>
      <c r="E54" s="64"/>
      <c r="F54" s="64"/>
      <c r="G54" s="99"/>
      <c r="H54" s="64"/>
      <c r="I54" s="64"/>
      <c r="J54" s="64"/>
      <c r="K54" s="64"/>
      <c r="L54" s="64"/>
      <c r="M54" s="99"/>
      <c r="N54" s="64"/>
      <c r="O54" s="64"/>
      <c r="P54" s="99"/>
      <c r="Q54" s="64"/>
      <c r="R54" s="64"/>
      <c r="S54" s="64"/>
      <c r="T54" s="99"/>
    </row>
    <row r="55" spans="1:20" x14ac:dyDescent="0.25">
      <c r="A55" s="134"/>
      <c r="B55" s="136"/>
      <c r="C55" s="136"/>
      <c r="D55" s="136"/>
      <c r="E55" s="64"/>
      <c r="F55" s="64"/>
      <c r="G55" s="99"/>
      <c r="H55" s="64"/>
      <c r="I55" s="64"/>
      <c r="J55" s="64"/>
      <c r="K55" s="64"/>
      <c r="L55" s="64"/>
      <c r="M55" s="99"/>
      <c r="N55" s="64"/>
      <c r="O55" s="64"/>
      <c r="P55" s="99"/>
      <c r="Q55" s="64"/>
      <c r="R55" s="64"/>
      <c r="S55" s="64"/>
      <c r="T55" s="99"/>
    </row>
    <row r="56" spans="1:20" x14ac:dyDescent="0.25">
      <c r="A56" s="134"/>
      <c r="B56" s="136"/>
      <c r="C56" s="136"/>
      <c r="D56" s="136"/>
      <c r="E56" s="64"/>
      <c r="F56" s="64"/>
      <c r="G56" s="99"/>
      <c r="H56" s="64"/>
      <c r="I56" s="64"/>
      <c r="J56" s="64"/>
      <c r="K56" s="64"/>
      <c r="L56" s="64"/>
      <c r="M56" s="99"/>
      <c r="N56" s="64"/>
      <c r="O56" s="64"/>
      <c r="P56" s="99"/>
      <c r="Q56" s="64"/>
      <c r="R56" s="64"/>
      <c r="S56" s="64"/>
      <c r="T56" s="99"/>
    </row>
    <row r="57" spans="1:20" x14ac:dyDescent="0.25">
      <c r="A57" s="134"/>
      <c r="B57" s="136"/>
      <c r="C57" s="136"/>
      <c r="D57" s="136"/>
      <c r="E57" s="64"/>
      <c r="F57" s="64"/>
      <c r="G57" s="99"/>
      <c r="H57" s="64"/>
      <c r="I57" s="64"/>
      <c r="J57" s="64"/>
      <c r="K57" s="64"/>
      <c r="L57" s="64"/>
      <c r="M57" s="99"/>
      <c r="N57" s="64"/>
      <c r="O57" s="64"/>
      <c r="P57" s="99"/>
      <c r="Q57" s="64"/>
      <c r="R57" s="64"/>
      <c r="S57" s="64"/>
      <c r="T57" s="99"/>
    </row>
    <row r="58" spans="1:20" x14ac:dyDescent="0.25">
      <c r="A58" s="134"/>
      <c r="B58" s="136"/>
      <c r="C58" s="136"/>
      <c r="D58" s="136"/>
      <c r="E58" s="64"/>
      <c r="F58" s="64"/>
      <c r="G58" s="99"/>
      <c r="H58" s="64"/>
      <c r="I58" s="64"/>
      <c r="J58" s="64"/>
      <c r="K58" s="64"/>
      <c r="L58" s="64"/>
      <c r="M58" s="99"/>
      <c r="N58" s="64"/>
      <c r="O58" s="64"/>
      <c r="P58" s="99"/>
      <c r="Q58" s="64"/>
      <c r="R58" s="64"/>
      <c r="S58" s="64"/>
      <c r="T58" s="99"/>
    </row>
    <row r="59" spans="1:20" x14ac:dyDescent="0.25">
      <c r="A59" s="134"/>
      <c r="B59" s="136"/>
      <c r="C59" s="136"/>
      <c r="D59" s="136"/>
      <c r="E59" s="64"/>
      <c r="F59" s="64"/>
      <c r="G59" s="64"/>
      <c r="H59" s="64"/>
      <c r="I59" s="64"/>
      <c r="J59" s="64"/>
      <c r="K59" s="64"/>
      <c r="L59" s="64"/>
      <c r="M59" s="99"/>
      <c r="N59" s="64"/>
      <c r="O59" s="64"/>
      <c r="P59" s="99"/>
      <c r="Q59" s="64"/>
      <c r="R59" s="64"/>
      <c r="S59" s="64"/>
      <c r="T59" s="99"/>
    </row>
    <row r="60" spans="1:20" x14ac:dyDescent="0.25">
      <c r="A60" s="134"/>
      <c r="B60" s="136"/>
      <c r="C60" s="136"/>
      <c r="D60" s="136"/>
      <c r="E60" s="64"/>
      <c r="F60" s="64"/>
      <c r="G60" s="64"/>
      <c r="H60" s="64"/>
      <c r="I60" s="64"/>
      <c r="J60" s="64"/>
      <c r="K60" s="64"/>
      <c r="L60" s="64"/>
      <c r="M60" s="99"/>
      <c r="N60" s="64"/>
      <c r="O60" s="64"/>
      <c r="P60" s="99"/>
      <c r="Q60" s="64"/>
      <c r="R60" s="64"/>
      <c r="S60" s="64"/>
      <c r="T60" s="99"/>
    </row>
    <row r="61" spans="1:20" x14ac:dyDescent="0.25">
      <c r="A61" s="134"/>
      <c r="B61" s="136"/>
      <c r="C61" s="136"/>
      <c r="D61" s="136"/>
      <c r="E61" s="64"/>
      <c r="F61" s="64"/>
      <c r="G61" s="64"/>
      <c r="H61" s="64"/>
      <c r="I61" s="64"/>
      <c r="J61" s="64"/>
      <c r="K61" s="64"/>
      <c r="L61" s="64"/>
      <c r="M61" s="99"/>
      <c r="N61" s="64"/>
      <c r="O61" s="64"/>
      <c r="P61" s="99"/>
      <c r="Q61" s="64"/>
      <c r="R61" s="64"/>
      <c r="S61" s="64"/>
      <c r="T61" s="99"/>
    </row>
    <row r="62" spans="1:20" x14ac:dyDescent="0.25">
      <c r="A62" s="134"/>
      <c r="B62" s="136"/>
      <c r="C62" s="136"/>
      <c r="D62" s="136"/>
      <c r="E62" s="64"/>
      <c r="F62" s="64"/>
      <c r="G62" s="64"/>
      <c r="H62" s="64"/>
      <c r="I62" s="64"/>
      <c r="J62" s="64"/>
      <c r="K62" s="64"/>
      <c r="L62" s="64"/>
      <c r="M62" s="99"/>
      <c r="N62" s="64"/>
      <c r="O62" s="64"/>
      <c r="P62" s="99"/>
      <c r="Q62" s="64"/>
      <c r="R62" s="64"/>
      <c r="S62" s="64"/>
      <c r="T62" s="99"/>
    </row>
    <row r="63" spans="1:20" x14ac:dyDescent="0.25">
      <c r="A63" s="134"/>
      <c r="B63" s="136"/>
      <c r="C63" s="136"/>
      <c r="D63" s="136"/>
      <c r="E63" s="64"/>
      <c r="F63" s="64"/>
      <c r="G63" s="64"/>
      <c r="H63" s="64"/>
      <c r="I63" s="64"/>
      <c r="J63" s="64"/>
      <c r="K63" s="64"/>
      <c r="L63" s="64"/>
      <c r="M63" s="99"/>
      <c r="N63" s="64"/>
      <c r="O63" s="64"/>
      <c r="P63" s="99"/>
      <c r="Q63" s="64"/>
      <c r="R63" s="64"/>
      <c r="S63" s="64"/>
      <c r="T63" s="99"/>
    </row>
    <row r="64" spans="1:20" x14ac:dyDescent="0.25">
      <c r="A64" s="134"/>
      <c r="B64" s="136"/>
      <c r="C64" s="136"/>
      <c r="D64" s="136"/>
      <c r="E64" s="64"/>
      <c r="F64" s="64"/>
      <c r="G64" s="64"/>
      <c r="H64" s="64"/>
      <c r="I64" s="64"/>
      <c r="J64" s="64"/>
      <c r="K64" s="64"/>
      <c r="L64" s="64"/>
      <c r="M64" s="99"/>
      <c r="N64" s="64"/>
      <c r="O64" s="64"/>
      <c r="P64" s="99"/>
      <c r="Q64" s="64"/>
      <c r="R64" s="64"/>
      <c r="S64" s="64"/>
      <c r="T64" s="99"/>
    </row>
    <row r="65" spans="1:20" x14ac:dyDescent="0.25">
      <c r="A65" s="134"/>
      <c r="B65" s="136"/>
      <c r="C65" s="136"/>
      <c r="D65" s="136"/>
      <c r="E65" s="64"/>
      <c r="F65" s="64"/>
      <c r="G65" s="64"/>
      <c r="H65" s="64"/>
      <c r="I65" s="64"/>
      <c r="J65" s="64"/>
      <c r="K65" s="64"/>
      <c r="L65" s="64"/>
      <c r="M65" s="99"/>
      <c r="N65" s="64"/>
      <c r="O65" s="64"/>
      <c r="P65" s="99"/>
      <c r="Q65" s="64"/>
      <c r="R65" s="64"/>
      <c r="S65" s="64"/>
      <c r="T65" s="99"/>
    </row>
    <row r="66" spans="1:20" x14ac:dyDescent="0.25">
      <c r="A66" s="134"/>
      <c r="B66" s="136"/>
      <c r="C66" s="136"/>
      <c r="D66" s="136"/>
      <c r="E66" s="64"/>
      <c r="F66" s="64"/>
      <c r="G66" s="64"/>
      <c r="H66" s="64"/>
      <c r="I66" s="64"/>
      <c r="J66" s="64"/>
      <c r="K66" s="64"/>
      <c r="L66" s="64"/>
      <c r="M66" s="99"/>
      <c r="N66" s="64"/>
      <c r="O66" s="64"/>
      <c r="P66" s="99"/>
      <c r="Q66" s="64"/>
      <c r="R66" s="64"/>
      <c r="S66" s="64"/>
      <c r="T66" s="99"/>
    </row>
    <row r="67" spans="1:20" x14ac:dyDescent="0.25">
      <c r="A67" s="134"/>
      <c r="B67" s="136"/>
      <c r="C67" s="136"/>
      <c r="D67" s="136"/>
      <c r="E67" s="64"/>
      <c r="F67" s="64"/>
      <c r="G67" s="64"/>
      <c r="H67" s="64"/>
      <c r="I67" s="64"/>
      <c r="J67" s="64"/>
      <c r="K67" s="64"/>
      <c r="L67" s="64"/>
      <c r="M67" s="99"/>
      <c r="N67" s="64"/>
      <c r="O67" s="64"/>
      <c r="P67" s="99"/>
      <c r="Q67" s="64"/>
      <c r="R67" s="64"/>
      <c r="S67" s="64"/>
      <c r="T67" s="99"/>
    </row>
    <row r="68" spans="1:20" x14ac:dyDescent="0.25">
      <c r="A68" s="134"/>
      <c r="B68" s="136"/>
      <c r="C68" s="136"/>
      <c r="D68" s="136"/>
      <c r="E68" s="64"/>
      <c r="F68" s="64"/>
      <c r="G68" s="64"/>
      <c r="H68" s="64"/>
      <c r="I68" s="64"/>
      <c r="J68" s="64"/>
      <c r="K68" s="64"/>
      <c r="L68" s="64"/>
      <c r="M68" s="99"/>
      <c r="N68" s="64"/>
      <c r="O68" s="64"/>
      <c r="P68" s="99"/>
      <c r="Q68" s="64"/>
      <c r="R68" s="64"/>
      <c r="S68" s="64"/>
      <c r="T68" s="99"/>
    </row>
    <row r="69" spans="1:20" x14ac:dyDescent="0.25">
      <c r="A69" s="134"/>
      <c r="B69" s="136"/>
      <c r="C69" s="136"/>
      <c r="D69" s="136"/>
      <c r="E69" s="64"/>
      <c r="F69" s="64"/>
      <c r="G69" s="64"/>
      <c r="H69" s="64"/>
      <c r="I69" s="64"/>
      <c r="J69" s="64"/>
      <c r="K69" s="64"/>
      <c r="L69" s="64"/>
      <c r="M69" s="99"/>
      <c r="N69" s="64"/>
      <c r="O69" s="64"/>
      <c r="P69" s="99"/>
      <c r="Q69" s="64"/>
      <c r="R69" s="64"/>
      <c r="S69" s="64"/>
      <c r="T69" s="99"/>
    </row>
    <row r="70" spans="1:20" x14ac:dyDescent="0.25">
      <c r="A70" s="134"/>
      <c r="B70" s="136"/>
      <c r="C70" s="136"/>
      <c r="D70" s="136"/>
      <c r="E70" s="64"/>
      <c r="F70" s="64"/>
      <c r="G70" s="64"/>
      <c r="H70" s="64"/>
      <c r="I70" s="64"/>
      <c r="J70" s="64"/>
      <c r="K70" s="64"/>
      <c r="L70" s="64"/>
      <c r="M70" s="99"/>
      <c r="N70" s="64"/>
      <c r="O70" s="64"/>
      <c r="P70" s="99"/>
      <c r="Q70" s="64"/>
      <c r="R70" s="64"/>
      <c r="S70" s="64"/>
      <c r="T70" s="99"/>
    </row>
    <row r="71" spans="1:20" x14ac:dyDescent="0.25">
      <c r="A71" s="134"/>
      <c r="B71" s="136"/>
      <c r="C71" s="136"/>
      <c r="D71" s="136"/>
      <c r="E71" s="64"/>
      <c r="F71" s="64"/>
      <c r="G71" s="64"/>
      <c r="H71" s="64"/>
      <c r="I71" s="64"/>
      <c r="J71" s="64"/>
      <c r="K71" s="64"/>
      <c r="L71" s="64"/>
      <c r="M71" s="99"/>
      <c r="N71" s="64"/>
      <c r="O71" s="64"/>
      <c r="P71" s="99"/>
      <c r="Q71" s="64"/>
      <c r="R71" s="64"/>
      <c r="S71" s="64"/>
      <c r="T71" s="99"/>
    </row>
    <row r="72" spans="1:20" x14ac:dyDescent="0.25">
      <c r="A72" s="134"/>
      <c r="B72" s="136"/>
      <c r="C72" s="136"/>
      <c r="D72" s="136"/>
      <c r="E72" s="64"/>
      <c r="F72" s="64"/>
      <c r="G72" s="64"/>
      <c r="H72" s="64"/>
      <c r="I72" s="64"/>
      <c r="J72" s="64"/>
      <c r="K72" s="64"/>
      <c r="L72" s="64"/>
      <c r="M72" s="99"/>
      <c r="N72" s="64"/>
      <c r="O72" s="64"/>
      <c r="P72" s="99"/>
      <c r="Q72" s="64"/>
      <c r="R72" s="64"/>
      <c r="S72" s="64"/>
      <c r="T72" s="99"/>
    </row>
    <row r="73" spans="1:20" x14ac:dyDescent="0.25">
      <c r="A73" s="134"/>
      <c r="B73" s="136"/>
      <c r="C73" s="136"/>
      <c r="D73" s="136"/>
      <c r="E73" s="64"/>
      <c r="F73" s="64"/>
      <c r="G73" s="64"/>
      <c r="H73" s="64"/>
      <c r="I73" s="64"/>
      <c r="J73" s="64"/>
      <c r="K73" s="64"/>
      <c r="L73" s="64"/>
      <c r="M73" s="99"/>
      <c r="N73" s="64"/>
      <c r="O73" s="64"/>
      <c r="P73" s="99"/>
      <c r="Q73" s="64"/>
      <c r="R73" s="64"/>
      <c r="S73" s="64"/>
      <c r="T73" s="99"/>
    </row>
    <row r="74" spans="1:20" x14ac:dyDescent="0.25">
      <c r="A74" s="134"/>
      <c r="B74" s="136"/>
      <c r="C74" s="136"/>
      <c r="D74" s="136"/>
      <c r="E74" s="64"/>
      <c r="F74" s="64"/>
      <c r="G74" s="64"/>
      <c r="H74" s="64"/>
      <c r="I74" s="64"/>
      <c r="J74" s="64"/>
      <c r="K74" s="64"/>
      <c r="L74" s="64"/>
      <c r="M74" s="99"/>
      <c r="N74" s="64"/>
      <c r="O74" s="64"/>
      <c r="P74" s="99"/>
      <c r="Q74" s="64"/>
      <c r="R74" s="64"/>
      <c r="S74" s="64"/>
      <c r="T74" s="99"/>
    </row>
    <row r="75" spans="1:20" x14ac:dyDescent="0.25">
      <c r="A75" s="134"/>
      <c r="B75" s="136"/>
      <c r="C75" s="136"/>
      <c r="D75" s="136"/>
      <c r="E75" s="64"/>
      <c r="F75" s="64"/>
      <c r="G75" s="64"/>
      <c r="H75" s="64"/>
      <c r="I75" s="64"/>
      <c r="J75" s="64"/>
      <c r="K75" s="64"/>
      <c r="L75" s="64"/>
      <c r="M75" s="99"/>
      <c r="N75" s="64"/>
      <c r="O75" s="64"/>
      <c r="P75" s="99"/>
      <c r="Q75" s="64"/>
      <c r="R75" s="64"/>
      <c r="S75" s="64"/>
      <c r="T75" s="99"/>
    </row>
    <row r="76" spans="1:20" x14ac:dyDescent="0.25">
      <c r="A76" s="134"/>
      <c r="B76" s="136"/>
      <c r="C76" s="136"/>
      <c r="D76" s="136"/>
      <c r="E76" s="64"/>
      <c r="F76" s="64"/>
      <c r="G76" s="64"/>
      <c r="H76" s="64"/>
      <c r="I76" s="64"/>
      <c r="J76" s="64"/>
      <c r="K76" s="64"/>
      <c r="L76" s="64"/>
      <c r="M76" s="99"/>
      <c r="N76" s="64"/>
      <c r="O76" s="64"/>
      <c r="P76" s="99"/>
      <c r="Q76" s="64"/>
      <c r="R76" s="64"/>
      <c r="S76" s="64"/>
      <c r="T76" s="99"/>
    </row>
    <row r="77" spans="1:20" x14ac:dyDescent="0.25">
      <c r="A77" s="134"/>
      <c r="B77" s="136"/>
      <c r="C77" s="136"/>
      <c r="D77" s="136"/>
      <c r="E77" s="64"/>
      <c r="F77" s="64"/>
      <c r="G77" s="64"/>
      <c r="H77" s="64"/>
      <c r="I77" s="64"/>
      <c r="J77" s="64"/>
      <c r="K77" s="64"/>
      <c r="L77" s="64"/>
      <c r="M77" s="99"/>
      <c r="N77" s="64"/>
      <c r="O77" s="64"/>
      <c r="P77" s="99"/>
      <c r="Q77" s="64"/>
      <c r="R77" s="64"/>
      <c r="S77" s="64"/>
      <c r="T77" s="99"/>
    </row>
    <row r="78" spans="1:20" x14ac:dyDescent="0.25">
      <c r="A78" s="134"/>
      <c r="B78" s="136"/>
      <c r="C78" s="136"/>
      <c r="D78" s="136"/>
      <c r="E78" s="64"/>
      <c r="F78" s="64"/>
      <c r="G78" s="64"/>
      <c r="H78" s="64"/>
      <c r="I78" s="64"/>
      <c r="J78" s="64"/>
      <c r="K78" s="64"/>
      <c r="L78" s="64"/>
      <c r="M78" s="99"/>
      <c r="N78" s="64"/>
      <c r="O78" s="64"/>
      <c r="P78" s="99"/>
      <c r="Q78" s="64"/>
      <c r="R78" s="64"/>
      <c r="S78" s="64"/>
      <c r="T78" s="99"/>
    </row>
    <row r="79" spans="1:20" x14ac:dyDescent="0.25">
      <c r="A79" s="134"/>
      <c r="B79" s="136"/>
      <c r="C79" s="136"/>
      <c r="D79" s="136"/>
      <c r="E79" s="64"/>
      <c r="F79" s="64"/>
      <c r="G79" s="64"/>
      <c r="H79" s="64"/>
      <c r="I79" s="64"/>
      <c r="J79" s="64"/>
      <c r="K79" s="64"/>
      <c r="L79" s="64"/>
      <c r="M79" s="99"/>
      <c r="N79" s="64"/>
      <c r="O79" s="64"/>
      <c r="P79" s="99"/>
      <c r="Q79" s="64"/>
      <c r="R79" s="64"/>
      <c r="S79" s="64"/>
      <c r="T79" s="99"/>
    </row>
    <row r="80" spans="1:20" x14ac:dyDescent="0.25">
      <c r="A80" s="134"/>
      <c r="B80" s="136"/>
      <c r="C80" s="136"/>
      <c r="D80" s="136"/>
      <c r="E80" s="64"/>
      <c r="F80" s="64"/>
      <c r="G80" s="64"/>
      <c r="H80" s="64"/>
      <c r="I80" s="64"/>
      <c r="J80" s="64"/>
      <c r="K80" s="64"/>
      <c r="L80" s="64"/>
      <c r="M80" s="99"/>
      <c r="N80" s="64"/>
      <c r="O80" s="64"/>
      <c r="P80" s="99"/>
      <c r="Q80" s="64"/>
      <c r="R80" s="64"/>
      <c r="S80" s="64"/>
      <c r="T80" s="99"/>
    </row>
    <row r="81" spans="1:20" x14ac:dyDescent="0.25">
      <c r="A81" s="134"/>
      <c r="B81" s="136"/>
      <c r="C81" s="136"/>
      <c r="D81" s="136"/>
      <c r="E81" s="64"/>
      <c r="F81" s="64"/>
      <c r="G81" s="64"/>
      <c r="H81" s="64"/>
      <c r="I81" s="64"/>
      <c r="J81" s="64"/>
      <c r="K81" s="64"/>
      <c r="L81" s="64"/>
      <c r="M81" s="99"/>
      <c r="N81" s="64"/>
      <c r="O81" s="64"/>
      <c r="P81" s="99"/>
      <c r="Q81" s="64"/>
      <c r="R81" s="64"/>
      <c r="S81" s="64"/>
      <c r="T81" s="99"/>
    </row>
    <row r="82" spans="1:20" x14ac:dyDescent="0.25">
      <c r="A82" s="134"/>
      <c r="B82" s="136"/>
      <c r="C82" s="136"/>
      <c r="D82" s="136"/>
      <c r="E82" s="64"/>
      <c r="F82" s="64"/>
      <c r="G82" s="64"/>
      <c r="H82" s="64"/>
      <c r="I82" s="64"/>
      <c r="J82" s="64"/>
      <c r="K82" s="64"/>
      <c r="L82" s="64"/>
      <c r="M82" s="99"/>
      <c r="N82" s="64"/>
      <c r="O82" s="64"/>
      <c r="P82" s="99"/>
      <c r="Q82" s="64"/>
      <c r="R82" s="64"/>
      <c r="S82" s="64"/>
      <c r="T82" s="99"/>
    </row>
    <row r="83" spans="1:20" x14ac:dyDescent="0.25">
      <c r="A83" s="134"/>
      <c r="B83" s="136"/>
      <c r="C83" s="136"/>
      <c r="D83" s="136"/>
      <c r="E83" s="64"/>
      <c r="F83" s="64"/>
      <c r="G83" s="64"/>
      <c r="H83" s="64"/>
      <c r="I83" s="64"/>
      <c r="J83" s="64"/>
      <c r="K83" s="64"/>
      <c r="L83" s="64"/>
      <c r="M83" s="99"/>
      <c r="N83" s="64"/>
      <c r="O83" s="64"/>
      <c r="P83" s="99"/>
      <c r="Q83" s="64"/>
      <c r="R83" s="64"/>
      <c r="S83" s="64"/>
      <c r="T83" s="99"/>
    </row>
    <row r="84" spans="1:20" x14ac:dyDescent="0.25">
      <c r="A84" s="134"/>
      <c r="B84" s="136"/>
      <c r="C84" s="136"/>
      <c r="D84" s="136"/>
      <c r="E84" s="64"/>
      <c r="F84" s="64"/>
      <c r="G84" s="64"/>
      <c r="H84" s="64"/>
      <c r="I84" s="64"/>
      <c r="J84" s="64"/>
      <c r="K84" s="64"/>
      <c r="L84" s="64"/>
      <c r="M84" s="99"/>
      <c r="N84" s="64"/>
      <c r="O84" s="64"/>
      <c r="P84" s="99"/>
      <c r="Q84" s="64"/>
      <c r="R84" s="64"/>
      <c r="S84" s="64"/>
      <c r="T84" s="99"/>
    </row>
    <row r="85" spans="1:20" x14ac:dyDescent="0.25">
      <c r="A85" s="134"/>
      <c r="B85" s="136"/>
      <c r="C85" s="136"/>
      <c r="D85" s="136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99"/>
      <c r="Q85" s="64"/>
      <c r="R85" s="64"/>
      <c r="S85" s="64"/>
      <c r="T85" s="99"/>
    </row>
    <row r="86" spans="1:20" x14ac:dyDescent="0.25">
      <c r="A86" s="134"/>
      <c r="B86" s="136"/>
      <c r="C86" s="136"/>
      <c r="D86" s="136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99"/>
      <c r="Q86" s="64"/>
      <c r="R86" s="64"/>
      <c r="S86" s="64"/>
      <c r="T86" s="99"/>
    </row>
    <row r="87" spans="1:20" x14ac:dyDescent="0.25">
      <c r="A87" s="134"/>
      <c r="B87" s="136"/>
      <c r="C87" s="136"/>
      <c r="D87" s="136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99"/>
      <c r="Q87" s="64"/>
      <c r="R87" s="64"/>
      <c r="S87" s="64"/>
      <c r="T87" s="99"/>
    </row>
    <row r="88" spans="1:20" x14ac:dyDescent="0.25">
      <c r="A88" s="134"/>
      <c r="B88" s="136"/>
      <c r="C88" s="136"/>
      <c r="D88" s="136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99"/>
      <c r="Q88" s="64"/>
      <c r="R88" s="64"/>
      <c r="S88" s="64"/>
      <c r="T88" s="99"/>
    </row>
    <row r="89" spans="1:20" x14ac:dyDescent="0.25">
      <c r="A89" s="134"/>
      <c r="B89" s="136"/>
      <c r="C89" s="136"/>
      <c r="D89" s="136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99"/>
      <c r="Q89" s="64"/>
      <c r="R89" s="64"/>
      <c r="S89" s="64"/>
      <c r="T89" s="99"/>
    </row>
    <row r="90" spans="1:20" x14ac:dyDescent="0.25">
      <c r="A90" s="134"/>
      <c r="B90" s="136"/>
      <c r="C90" s="136"/>
      <c r="D90" s="136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99"/>
      <c r="Q90" s="64"/>
      <c r="R90" s="64"/>
      <c r="S90" s="64"/>
      <c r="T90" s="99"/>
    </row>
    <row r="91" spans="1:20" x14ac:dyDescent="0.25">
      <c r="A91" s="134"/>
      <c r="B91" s="136"/>
      <c r="C91" s="136"/>
      <c r="D91" s="136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99"/>
      <c r="Q91" s="64"/>
      <c r="R91" s="64"/>
      <c r="S91" s="64"/>
      <c r="T91" s="99"/>
    </row>
    <row r="92" spans="1:20" x14ac:dyDescent="0.25">
      <c r="A92" s="134"/>
      <c r="B92" s="136"/>
      <c r="C92" s="136"/>
      <c r="D92" s="136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99"/>
      <c r="Q92" s="64"/>
      <c r="R92" s="64"/>
      <c r="S92" s="64"/>
      <c r="T92" s="99"/>
    </row>
    <row r="93" spans="1:20" x14ac:dyDescent="0.25">
      <c r="A93" s="134"/>
      <c r="B93" s="136"/>
      <c r="C93" s="136"/>
      <c r="D93" s="136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99"/>
      <c r="Q93" s="64"/>
      <c r="R93" s="64"/>
      <c r="S93" s="64"/>
      <c r="T93" s="99"/>
    </row>
    <row r="94" spans="1:20" x14ac:dyDescent="0.25">
      <c r="A94" s="134"/>
      <c r="B94" s="136"/>
      <c r="C94" s="136"/>
      <c r="D94" s="136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99"/>
      <c r="Q94" s="64"/>
      <c r="R94" s="64"/>
      <c r="S94" s="64"/>
      <c r="T94" s="99"/>
    </row>
    <row r="95" spans="1:20" x14ac:dyDescent="0.25">
      <c r="A95" s="134"/>
      <c r="B95" s="136"/>
      <c r="C95" s="136"/>
      <c r="D95" s="136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99"/>
      <c r="Q95" s="64"/>
      <c r="R95" s="64"/>
      <c r="S95" s="64"/>
      <c r="T95" s="99"/>
    </row>
    <row r="96" spans="1:20" x14ac:dyDescent="0.25">
      <c r="A96" s="134"/>
      <c r="B96" s="136"/>
      <c r="C96" s="136"/>
      <c r="D96" s="136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99"/>
      <c r="Q96" s="64"/>
      <c r="R96" s="64"/>
      <c r="S96" s="64"/>
      <c r="T96" s="99"/>
    </row>
    <row r="97" spans="1:20" x14ac:dyDescent="0.25">
      <c r="A97" s="134"/>
      <c r="B97" s="136"/>
      <c r="C97" s="136"/>
      <c r="D97" s="136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99"/>
      <c r="Q97" s="64"/>
      <c r="R97" s="64"/>
      <c r="S97" s="64"/>
      <c r="T97" s="99"/>
    </row>
    <row r="98" spans="1:20" x14ac:dyDescent="0.25">
      <c r="A98" s="134"/>
      <c r="B98" s="136"/>
      <c r="C98" s="136"/>
      <c r="D98" s="136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99"/>
      <c r="Q98" s="64"/>
      <c r="R98" s="64"/>
      <c r="S98" s="64"/>
      <c r="T98" s="99"/>
    </row>
    <row r="99" spans="1:20" x14ac:dyDescent="0.25">
      <c r="A99" s="134"/>
      <c r="B99" s="136"/>
      <c r="C99" s="136"/>
      <c r="D99" s="136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99"/>
      <c r="Q99" s="64"/>
      <c r="R99" s="64"/>
      <c r="S99" s="64"/>
      <c r="T99" s="99"/>
    </row>
    <row r="100" spans="1:20" x14ac:dyDescent="0.25">
      <c r="A100" s="134"/>
      <c r="B100" s="136"/>
      <c r="C100" s="136"/>
      <c r="D100" s="136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99"/>
      <c r="Q100" s="64"/>
      <c r="R100" s="64"/>
      <c r="S100" s="64"/>
      <c r="T100" s="99"/>
    </row>
    <row r="101" spans="1:20" x14ac:dyDescent="0.25">
      <c r="A101" s="134"/>
      <c r="B101" s="136"/>
      <c r="C101" s="136"/>
      <c r="D101" s="136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99"/>
      <c r="Q101" s="64"/>
      <c r="R101" s="64"/>
      <c r="S101" s="64"/>
      <c r="T101" s="64"/>
    </row>
    <row r="102" spans="1:20" x14ac:dyDescent="0.25">
      <c r="A102" s="134"/>
      <c r="B102" s="136"/>
      <c r="C102" s="136"/>
      <c r="D102" s="136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</row>
    <row r="103" spans="1:20" x14ac:dyDescent="0.25">
      <c r="A103" s="134"/>
      <c r="B103" s="136"/>
      <c r="C103" s="136"/>
      <c r="D103" s="136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</row>
    <row r="104" spans="1:20" x14ac:dyDescent="0.25">
      <c r="A104" s="134"/>
      <c r="B104" s="136"/>
      <c r="C104" s="136"/>
      <c r="D104" s="136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</row>
    <row r="105" spans="1:20" x14ac:dyDescent="0.25">
      <c r="A105" s="134"/>
      <c r="B105" s="136"/>
      <c r="C105" s="136"/>
      <c r="D105" s="136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</row>
    <row r="106" spans="1:20" x14ac:dyDescent="0.25">
      <c r="A106" s="134"/>
      <c r="B106" s="136"/>
      <c r="C106" s="136"/>
      <c r="D106" s="136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</row>
    <row r="107" spans="1:20" x14ac:dyDescent="0.25">
      <c r="A107" s="134"/>
      <c r="B107" s="136"/>
      <c r="C107" s="136"/>
      <c r="D107" s="136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</row>
    <row r="108" spans="1:20" x14ac:dyDescent="0.25">
      <c r="A108" s="134"/>
      <c r="B108" s="136"/>
      <c r="C108" s="136"/>
      <c r="D108" s="136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</row>
    <row r="109" spans="1:20" x14ac:dyDescent="0.25">
      <c r="A109" s="134"/>
      <c r="B109" s="136"/>
      <c r="C109" s="136"/>
      <c r="D109" s="136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</row>
    <row r="110" spans="1:20" x14ac:dyDescent="0.25">
      <c r="A110" s="134"/>
      <c r="B110" s="136"/>
      <c r="C110" s="136"/>
      <c r="D110" s="136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</row>
    <row r="111" spans="1:20" x14ac:dyDescent="0.25">
      <c r="A111" s="134"/>
      <c r="B111" s="136"/>
      <c r="C111" s="136"/>
      <c r="D111" s="136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</row>
    <row r="112" spans="1:20" x14ac:dyDescent="0.25">
      <c r="A112" s="134"/>
      <c r="B112" s="136"/>
      <c r="C112" s="136"/>
      <c r="D112" s="136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</row>
    <row r="113" spans="1:20" x14ac:dyDescent="0.25">
      <c r="A113" s="134"/>
      <c r="B113" s="136"/>
      <c r="C113" s="136"/>
      <c r="D113" s="136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</row>
    <row r="114" spans="1:20" x14ac:dyDescent="0.25">
      <c r="A114" s="134"/>
      <c r="B114" s="136"/>
      <c r="C114" s="136"/>
      <c r="D114" s="136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</row>
    <row r="115" spans="1:20" x14ac:dyDescent="0.25">
      <c r="A115" s="134"/>
      <c r="B115" s="136"/>
      <c r="C115" s="136"/>
      <c r="D115" s="136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</row>
    <row r="116" spans="1:20" x14ac:dyDescent="0.25">
      <c r="A116" s="134"/>
      <c r="B116" s="136"/>
      <c r="C116" s="136"/>
      <c r="D116" s="136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</row>
    <row r="117" spans="1:20" x14ac:dyDescent="0.25">
      <c r="A117" s="134"/>
      <c r="B117" s="136"/>
      <c r="C117" s="136"/>
      <c r="D117" s="136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</row>
    <row r="118" spans="1:20" x14ac:dyDescent="0.25">
      <c r="A118" s="134"/>
      <c r="B118" s="136"/>
      <c r="C118" s="136"/>
      <c r="D118" s="136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</row>
    <row r="119" spans="1:20" x14ac:dyDescent="0.25">
      <c r="A119" s="134"/>
      <c r="B119" s="136"/>
      <c r="C119" s="136"/>
      <c r="D119" s="136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</row>
    <row r="120" spans="1:20" x14ac:dyDescent="0.25">
      <c r="A120" s="134"/>
      <c r="B120" s="136"/>
      <c r="C120" s="136"/>
      <c r="D120" s="136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</row>
    <row r="121" spans="1:20" x14ac:dyDescent="0.25">
      <c r="A121" s="134"/>
      <c r="B121" s="136"/>
      <c r="C121" s="136"/>
      <c r="D121" s="136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</row>
    <row r="122" spans="1:20" x14ac:dyDescent="0.25">
      <c r="A122" s="134"/>
      <c r="B122" s="136"/>
      <c r="C122" s="136"/>
      <c r="D122" s="136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</row>
    <row r="123" spans="1:20" x14ac:dyDescent="0.25">
      <c r="A123" s="134"/>
      <c r="B123" s="136"/>
      <c r="C123" s="136"/>
      <c r="D123" s="136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</row>
    <row r="124" spans="1:20" x14ac:dyDescent="0.25">
      <c r="A124" s="134"/>
      <c r="B124" s="136"/>
      <c r="C124" s="136"/>
      <c r="D124" s="136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</row>
    <row r="125" spans="1:20" x14ac:dyDescent="0.25">
      <c r="A125" s="134"/>
      <c r="B125" s="136"/>
      <c r="C125" s="136"/>
      <c r="D125" s="136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</row>
    <row r="126" spans="1:20" x14ac:dyDescent="0.25">
      <c r="A126" s="134"/>
      <c r="B126" s="136"/>
      <c r="C126" s="136"/>
      <c r="D126" s="136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</row>
    <row r="127" spans="1:20" x14ac:dyDescent="0.25">
      <c r="A127" s="134"/>
      <c r="B127" s="136"/>
      <c r="C127" s="136"/>
      <c r="D127" s="136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</row>
    <row r="128" spans="1:20" x14ac:dyDescent="0.25">
      <c r="A128" s="134"/>
      <c r="B128" s="136"/>
      <c r="C128" s="136"/>
      <c r="D128" s="136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</row>
    <row r="129" spans="1:20" x14ac:dyDescent="0.25">
      <c r="A129" s="134"/>
      <c r="B129" s="136"/>
      <c r="C129" s="136"/>
      <c r="D129" s="136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</row>
    <row r="130" spans="1:20" x14ac:dyDescent="0.25">
      <c r="A130" s="134"/>
      <c r="B130" s="136"/>
      <c r="C130" s="136"/>
      <c r="D130" s="136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</row>
    <row r="131" spans="1:20" x14ac:dyDescent="0.25">
      <c r="A131" s="134"/>
      <c r="B131" s="136"/>
      <c r="C131" s="136"/>
      <c r="D131" s="136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</row>
    <row r="132" spans="1:20" x14ac:dyDescent="0.25">
      <c r="A132" s="134"/>
      <c r="B132" s="136"/>
      <c r="C132" s="136"/>
      <c r="D132" s="136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</row>
    <row r="133" spans="1:20" x14ac:dyDescent="0.25">
      <c r="A133" s="134"/>
      <c r="B133" s="136"/>
      <c r="C133" s="136"/>
      <c r="D133" s="136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</row>
    <row r="134" spans="1:20" x14ac:dyDescent="0.25">
      <c r="A134" s="134"/>
      <c r="B134" s="136"/>
      <c r="C134" s="136"/>
      <c r="D134" s="136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</row>
    <row r="135" spans="1:20" x14ac:dyDescent="0.25">
      <c r="A135" s="134"/>
      <c r="B135" s="136"/>
      <c r="C135" s="136"/>
      <c r="D135" s="136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</row>
    <row r="136" spans="1:20" x14ac:dyDescent="0.25">
      <c r="A136" s="134"/>
      <c r="B136" s="136"/>
      <c r="C136" s="136"/>
      <c r="D136" s="136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</row>
    <row r="137" spans="1:20" x14ac:dyDescent="0.25">
      <c r="A137" s="134"/>
      <c r="B137" s="136"/>
      <c r="C137" s="136"/>
      <c r="D137" s="136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</row>
    <row r="138" spans="1:20" x14ac:dyDescent="0.25">
      <c r="A138" s="134"/>
      <c r="B138" s="136"/>
      <c r="C138" s="136"/>
      <c r="D138" s="136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</row>
    <row r="139" spans="1:20" x14ac:dyDescent="0.25">
      <c r="A139" s="134"/>
    </row>
    <row r="140" spans="1:20" x14ac:dyDescent="0.25">
      <c r="A140" s="134"/>
    </row>
    <row r="141" spans="1:20" x14ac:dyDescent="0.25">
      <c r="A141" s="134"/>
    </row>
    <row r="142" spans="1:20" x14ac:dyDescent="0.25">
      <c r="A142" s="134"/>
    </row>
    <row r="143" spans="1:20" x14ac:dyDescent="0.25">
      <c r="A143" s="134"/>
    </row>
    <row r="144" spans="1:20" x14ac:dyDescent="0.25">
      <c r="A144" s="134"/>
    </row>
    <row r="145" spans="1:1" x14ac:dyDescent="0.25">
      <c r="A145" s="134"/>
    </row>
    <row r="146" spans="1:1" x14ac:dyDescent="0.25">
      <c r="A146" s="134"/>
    </row>
    <row r="147" spans="1:1" x14ac:dyDescent="0.25">
      <c r="A147" s="134"/>
    </row>
    <row r="148" spans="1:1" x14ac:dyDescent="0.25">
      <c r="A148" s="134"/>
    </row>
    <row r="149" spans="1:1" x14ac:dyDescent="0.25">
      <c r="A149" s="134"/>
    </row>
    <row r="150" spans="1:1" x14ac:dyDescent="0.25">
      <c r="A150" s="134"/>
    </row>
    <row r="151" spans="1:1" x14ac:dyDescent="0.25">
      <c r="A151" s="134"/>
    </row>
    <row r="152" spans="1:1" x14ac:dyDescent="0.25">
      <c r="A152" s="134"/>
    </row>
    <row r="153" spans="1:1" x14ac:dyDescent="0.25">
      <c r="A153" s="134"/>
    </row>
    <row r="154" spans="1:1" x14ac:dyDescent="0.25">
      <c r="A154" s="134"/>
    </row>
    <row r="155" spans="1:1" x14ac:dyDescent="0.25">
      <c r="A155" s="134"/>
    </row>
    <row r="156" spans="1:1" x14ac:dyDescent="0.25">
      <c r="A156" s="134"/>
    </row>
    <row r="157" spans="1:1" x14ac:dyDescent="0.25">
      <c r="A157" s="134"/>
    </row>
    <row r="158" spans="1:1" x14ac:dyDescent="0.25">
      <c r="A158" s="134"/>
    </row>
    <row r="159" spans="1:1" x14ac:dyDescent="0.25">
      <c r="A159" s="134"/>
    </row>
    <row r="160" spans="1:1" x14ac:dyDescent="0.25">
      <c r="A160" s="134"/>
    </row>
    <row r="161" spans="1:1" x14ac:dyDescent="0.25">
      <c r="A161" s="134"/>
    </row>
    <row r="162" spans="1:1" x14ac:dyDescent="0.25">
      <c r="A162" s="134"/>
    </row>
    <row r="163" spans="1:1" x14ac:dyDescent="0.25">
      <c r="A163" s="134"/>
    </row>
    <row r="164" spans="1:1" x14ac:dyDescent="0.25">
      <c r="A164" s="134"/>
    </row>
    <row r="165" spans="1:1" x14ac:dyDescent="0.25">
      <c r="A165" s="134"/>
    </row>
    <row r="166" spans="1:1" x14ac:dyDescent="0.25">
      <c r="A166" s="134"/>
    </row>
    <row r="167" spans="1:1" x14ac:dyDescent="0.25">
      <c r="A167" s="134"/>
    </row>
    <row r="168" spans="1:1" x14ac:dyDescent="0.25">
      <c r="A168" s="134"/>
    </row>
    <row r="169" spans="1:1" x14ac:dyDescent="0.25">
      <c r="A169" s="134"/>
    </row>
    <row r="170" spans="1:1" x14ac:dyDescent="0.25">
      <c r="A170" s="134"/>
    </row>
    <row r="171" spans="1:1" x14ac:dyDescent="0.25">
      <c r="A171" s="134"/>
    </row>
    <row r="172" spans="1:1" x14ac:dyDescent="0.25">
      <c r="A172" s="134"/>
    </row>
    <row r="173" spans="1:1" x14ac:dyDescent="0.25">
      <c r="A173" s="134"/>
    </row>
    <row r="174" spans="1:1" x14ac:dyDescent="0.25">
      <c r="A174" s="134"/>
    </row>
    <row r="175" spans="1:1" x14ac:dyDescent="0.25">
      <c r="A175" s="134"/>
    </row>
    <row r="176" spans="1:1" x14ac:dyDescent="0.25">
      <c r="A176" s="134"/>
    </row>
    <row r="177" spans="1:1" x14ac:dyDescent="0.25">
      <c r="A177" s="134"/>
    </row>
    <row r="178" spans="1:1" x14ac:dyDescent="0.25">
      <c r="A178" s="134"/>
    </row>
    <row r="179" spans="1:1" x14ac:dyDescent="0.25">
      <c r="A179" s="134"/>
    </row>
    <row r="180" spans="1:1" x14ac:dyDescent="0.25">
      <c r="A180" s="134"/>
    </row>
    <row r="181" spans="1:1" x14ac:dyDescent="0.25">
      <c r="A181" s="134"/>
    </row>
    <row r="182" spans="1:1" x14ac:dyDescent="0.25">
      <c r="A182" s="134"/>
    </row>
    <row r="183" spans="1:1" x14ac:dyDescent="0.25">
      <c r="A183" s="134"/>
    </row>
    <row r="184" spans="1:1" x14ac:dyDescent="0.25">
      <c r="A184" s="134"/>
    </row>
    <row r="185" spans="1:1" x14ac:dyDescent="0.25">
      <c r="A185" s="134"/>
    </row>
    <row r="186" spans="1:1" x14ac:dyDescent="0.25">
      <c r="A186" s="134"/>
    </row>
    <row r="187" spans="1:1" x14ac:dyDescent="0.25">
      <c r="A187" s="134"/>
    </row>
    <row r="188" spans="1:1" x14ac:dyDescent="0.25">
      <c r="A188" s="134"/>
    </row>
    <row r="189" spans="1:1" x14ac:dyDescent="0.25">
      <c r="A189" s="134"/>
    </row>
    <row r="190" spans="1:1" x14ac:dyDescent="0.25">
      <c r="A190" s="134"/>
    </row>
    <row r="191" spans="1:1" x14ac:dyDescent="0.25">
      <c r="A191" s="134"/>
    </row>
    <row r="192" spans="1:1" x14ac:dyDescent="0.25">
      <c r="A192" s="134"/>
    </row>
    <row r="193" spans="1:1" x14ac:dyDescent="0.25">
      <c r="A193" s="134"/>
    </row>
    <row r="194" spans="1:1" x14ac:dyDescent="0.25">
      <c r="A194" s="134"/>
    </row>
    <row r="195" spans="1:1" x14ac:dyDescent="0.25">
      <c r="A195" s="134"/>
    </row>
    <row r="196" spans="1:1" x14ac:dyDescent="0.25">
      <c r="A196" s="134"/>
    </row>
    <row r="197" spans="1:1" x14ac:dyDescent="0.25">
      <c r="A197" s="134"/>
    </row>
    <row r="198" spans="1:1" x14ac:dyDescent="0.25">
      <c r="A198" s="134"/>
    </row>
    <row r="199" spans="1:1" x14ac:dyDescent="0.25">
      <c r="A199" s="134"/>
    </row>
    <row r="200" spans="1:1" x14ac:dyDescent="0.25">
      <c r="A200" s="134"/>
    </row>
    <row r="201" spans="1:1" x14ac:dyDescent="0.25">
      <c r="A201" s="134"/>
    </row>
  </sheetData>
  <mergeCells count="15">
    <mergeCell ref="T2:T4"/>
    <mergeCell ref="N3:O3"/>
    <mergeCell ref="P3:P4"/>
    <mergeCell ref="Q3:R3"/>
    <mergeCell ref="S3:S4"/>
    <mergeCell ref="B2:B4"/>
    <mergeCell ref="C2:C4"/>
    <mergeCell ref="D2:D4"/>
    <mergeCell ref="E3:F3"/>
    <mergeCell ref="G3:G4"/>
    <mergeCell ref="H3:I3"/>
    <mergeCell ref="J3:J4"/>
    <mergeCell ref="K3:L3"/>
    <mergeCell ref="M3:M4"/>
    <mergeCell ref="E2:S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0000"/>
  </sheetPr>
  <dimension ref="A1:T201"/>
  <sheetViews>
    <sheetView workbookViewId="0"/>
  </sheetViews>
  <sheetFormatPr defaultRowHeight="15" x14ac:dyDescent="0.25"/>
  <cols>
    <col min="1" max="1" width="16.7109375" customWidth="1"/>
    <col min="2" max="2" width="3.85546875" customWidth="1"/>
    <col min="4" max="4" width="25.28515625" customWidth="1"/>
    <col min="5" max="7" width="10.140625" style="114" customWidth="1"/>
    <col min="8" max="8" width="9.5703125" style="114" customWidth="1"/>
    <col min="9" max="9" width="9.7109375" style="114" customWidth="1"/>
    <col min="10" max="10" width="9.28515625" style="114" customWidth="1"/>
    <col min="11" max="11" width="9.85546875" style="67" customWidth="1"/>
    <col min="12" max="12" width="10.42578125" style="67" customWidth="1"/>
    <col min="13" max="13" width="9.140625" style="67"/>
    <col min="14" max="14" width="11.140625" style="67" customWidth="1"/>
    <col min="15" max="15" width="10.85546875" style="67" customWidth="1"/>
    <col min="16" max="16" width="9.140625" style="67"/>
    <col min="17" max="17" width="11" style="67" customWidth="1"/>
    <col min="18" max="18" width="10.42578125" style="67" customWidth="1"/>
    <col min="19" max="19" width="9.140625" style="67"/>
    <col min="20" max="20" width="12.7109375" style="67" customWidth="1"/>
  </cols>
  <sheetData>
    <row r="1" spans="1:20" s="62" customFormat="1" ht="23.25" customHeight="1" x14ac:dyDescent="0.3">
      <c r="B1" s="63" t="s">
        <v>155</v>
      </c>
      <c r="E1" s="111"/>
      <c r="F1" s="111"/>
      <c r="G1" s="111"/>
      <c r="H1" s="111"/>
      <c r="I1" s="111"/>
      <c r="J1" s="111"/>
      <c r="K1" s="65"/>
      <c r="L1" s="65"/>
      <c r="M1" s="65"/>
      <c r="N1" s="65"/>
      <c r="O1" s="65"/>
      <c r="P1" s="65"/>
      <c r="Q1" s="65"/>
      <c r="R1" s="65"/>
      <c r="S1" s="65"/>
      <c r="T1" s="65"/>
    </row>
    <row r="2" spans="1:20" ht="14.25" customHeight="1" x14ac:dyDescent="0.25">
      <c r="A2" s="62"/>
      <c r="B2" s="151" t="s">
        <v>26</v>
      </c>
      <c r="C2" s="151" t="s">
        <v>140</v>
      </c>
      <c r="D2" s="151" t="s">
        <v>29</v>
      </c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4"/>
      <c r="T2" s="151" t="s">
        <v>145</v>
      </c>
    </row>
    <row r="3" spans="1:20" x14ac:dyDescent="0.25">
      <c r="A3" s="62"/>
      <c r="B3" s="151"/>
      <c r="C3" s="151"/>
      <c r="D3" s="151"/>
      <c r="E3" s="155" t="s">
        <v>230</v>
      </c>
      <c r="F3" s="154"/>
      <c r="G3" s="156" t="s">
        <v>141</v>
      </c>
      <c r="H3" s="155" t="s">
        <v>231</v>
      </c>
      <c r="I3" s="154"/>
      <c r="J3" s="156" t="s">
        <v>141</v>
      </c>
      <c r="K3" s="151" t="s">
        <v>232</v>
      </c>
      <c r="L3" s="151"/>
      <c r="M3" s="152" t="s">
        <v>141</v>
      </c>
      <c r="N3" s="151" t="s">
        <v>233</v>
      </c>
      <c r="O3" s="151"/>
      <c r="P3" s="152" t="s">
        <v>141</v>
      </c>
      <c r="Q3" s="151" t="s">
        <v>144</v>
      </c>
      <c r="R3" s="151"/>
      <c r="S3" s="152" t="s">
        <v>141</v>
      </c>
      <c r="T3" s="151"/>
    </row>
    <row r="4" spans="1:20" ht="22.5" x14ac:dyDescent="0.25">
      <c r="A4" s="62"/>
      <c r="B4" s="151"/>
      <c r="C4" s="151"/>
      <c r="D4" s="151"/>
      <c r="E4" s="83" t="s">
        <v>142</v>
      </c>
      <c r="F4" s="83" t="s">
        <v>143</v>
      </c>
      <c r="G4" s="157"/>
      <c r="H4" s="83" t="s">
        <v>142</v>
      </c>
      <c r="I4" s="83" t="s">
        <v>143</v>
      </c>
      <c r="J4" s="157"/>
      <c r="K4" s="83" t="s">
        <v>142</v>
      </c>
      <c r="L4" s="83" t="s">
        <v>143</v>
      </c>
      <c r="M4" s="152"/>
      <c r="N4" s="83" t="s">
        <v>142</v>
      </c>
      <c r="O4" s="83" t="s">
        <v>143</v>
      </c>
      <c r="P4" s="152"/>
      <c r="Q4" s="83" t="s">
        <v>142</v>
      </c>
      <c r="R4" s="83" t="s">
        <v>143</v>
      </c>
      <c r="S4" s="152"/>
      <c r="T4" s="151"/>
    </row>
    <row r="5" spans="1:20" x14ac:dyDescent="0.25">
      <c r="A5" s="62"/>
      <c r="B5" s="84">
        <v>1</v>
      </c>
      <c r="C5" s="84">
        <v>2</v>
      </c>
      <c r="D5" s="84">
        <v>3</v>
      </c>
      <c r="E5" s="84"/>
      <c r="F5" s="84"/>
      <c r="G5" s="84"/>
      <c r="H5" s="84"/>
      <c r="I5" s="84"/>
      <c r="J5" s="110"/>
      <c r="K5" s="85"/>
      <c r="L5" s="85"/>
      <c r="M5" s="85"/>
      <c r="N5" s="85"/>
      <c r="O5" s="85"/>
      <c r="P5" s="85"/>
      <c r="Q5" s="85"/>
      <c r="R5" s="85"/>
      <c r="S5" s="85"/>
      <c r="T5" s="85">
        <v>13</v>
      </c>
    </row>
    <row r="6" spans="1:20" x14ac:dyDescent="0.25">
      <c r="A6" s="62"/>
      <c r="B6" s="14">
        <v>1</v>
      </c>
      <c r="C6" s="64">
        <f>'DAFTAR SISWA'!B6</f>
        <v>1255</v>
      </c>
      <c r="D6" s="14" t="str">
        <f>'DAFTAR SISWA'!D6</f>
        <v>Adya Woro Anggraeni</v>
      </c>
      <c r="E6" s="112">
        <v>2</v>
      </c>
      <c r="F6" s="112">
        <v>3</v>
      </c>
      <c r="G6" s="113">
        <f>AVERAGE(E6:F6)</f>
        <v>2.5</v>
      </c>
      <c r="H6" s="112">
        <v>4</v>
      </c>
      <c r="I6" s="112">
        <v>5</v>
      </c>
      <c r="J6" s="113">
        <f>AVERAGE(H6:I6)</f>
        <v>4.5</v>
      </c>
      <c r="K6" s="64">
        <v>70</v>
      </c>
      <c r="L6" s="64">
        <v>60</v>
      </c>
      <c r="M6" s="103">
        <f>AVERAGE(K6:L6)</f>
        <v>65</v>
      </c>
      <c r="N6" s="64">
        <v>75</v>
      </c>
      <c r="O6" s="64">
        <v>80</v>
      </c>
      <c r="P6" s="103">
        <f>AVERAGE(N6:O6)</f>
        <v>77.5</v>
      </c>
      <c r="Q6" s="64">
        <v>90</v>
      </c>
      <c r="R6" s="64">
        <v>90</v>
      </c>
      <c r="S6" s="103">
        <f>AVERAGE(Q6:R6)</f>
        <v>90</v>
      </c>
      <c r="T6" s="103">
        <f>AVERAGE(G6+J6+M6+P6+S6)/5</f>
        <v>47.9</v>
      </c>
    </row>
    <row r="7" spans="1:20" x14ac:dyDescent="0.25">
      <c r="A7" s="62"/>
      <c r="B7" s="14">
        <v>2</v>
      </c>
      <c r="C7" s="64">
        <f>'DAFTAR SISWA'!B7</f>
        <v>1349</v>
      </c>
      <c r="D7" s="14" t="str">
        <f>'DAFTAR SISWA'!D7</f>
        <v>Amanda Nikeisya Sudibyo</v>
      </c>
      <c r="E7" s="112">
        <v>3</v>
      </c>
      <c r="F7" s="112"/>
      <c r="G7" s="113">
        <f t="shared" ref="G7:G30" si="0">AVERAGE(E7:F7)</f>
        <v>3</v>
      </c>
      <c r="H7" s="112">
        <v>2</v>
      </c>
      <c r="I7" s="112"/>
      <c r="J7" s="113">
        <f t="shared" ref="J7:J30" si="1">AVERAGE(H7:I7)</f>
        <v>2</v>
      </c>
      <c r="K7" s="64">
        <v>45</v>
      </c>
      <c r="L7" s="64">
        <v>6</v>
      </c>
      <c r="M7" s="103">
        <f t="shared" ref="M7:M30" si="2">AVERAGE(K7:L7)</f>
        <v>25.5</v>
      </c>
      <c r="N7" s="64">
        <v>2</v>
      </c>
      <c r="O7" s="64">
        <v>4</v>
      </c>
      <c r="P7" s="103">
        <f t="shared" ref="P7:P30" si="3">AVERAGE(N7:O7)</f>
        <v>3</v>
      </c>
      <c r="Q7" s="64">
        <v>2</v>
      </c>
      <c r="R7" s="64"/>
      <c r="S7" s="103">
        <f t="shared" ref="S7:S30" si="4">AVERAGE(Q7:R7)</f>
        <v>2</v>
      </c>
      <c r="T7" s="103">
        <f t="shared" ref="T7:T30" si="5">AVERAGE(G7+J7+M7+P7+S7)/5</f>
        <v>7.1</v>
      </c>
    </row>
    <row r="8" spans="1:20" ht="17.25" customHeight="1" x14ac:dyDescent="0.25">
      <c r="A8" s="62"/>
      <c r="B8" s="14">
        <v>3</v>
      </c>
      <c r="C8" s="64">
        <f>'DAFTAR SISWA'!B8</f>
        <v>1257</v>
      </c>
      <c r="D8" s="14" t="str">
        <f>'DAFTAR SISWA'!D8</f>
        <v>Bimo Anggamahenda</v>
      </c>
      <c r="E8" s="112">
        <v>4</v>
      </c>
      <c r="F8" s="112"/>
      <c r="G8" s="113">
        <f t="shared" si="0"/>
        <v>4</v>
      </c>
      <c r="H8" s="112">
        <v>0</v>
      </c>
      <c r="I8" s="112"/>
      <c r="J8" s="113">
        <f t="shared" si="1"/>
        <v>0</v>
      </c>
      <c r="K8" s="64">
        <v>1</v>
      </c>
      <c r="L8" s="64">
        <v>3</v>
      </c>
      <c r="M8" s="103">
        <f t="shared" si="2"/>
        <v>2</v>
      </c>
      <c r="N8" s="64">
        <v>3</v>
      </c>
      <c r="O8" s="64"/>
      <c r="P8" s="103">
        <f t="shared" si="3"/>
        <v>3</v>
      </c>
      <c r="Q8" s="64">
        <v>1</v>
      </c>
      <c r="R8" s="64"/>
      <c r="S8" s="103">
        <f t="shared" si="4"/>
        <v>1</v>
      </c>
      <c r="T8" s="103">
        <f t="shared" si="5"/>
        <v>2</v>
      </c>
    </row>
    <row r="9" spans="1:20" ht="17.25" customHeight="1" x14ac:dyDescent="0.25">
      <c r="A9" s="62"/>
      <c r="B9" s="14">
        <v>4</v>
      </c>
      <c r="C9" s="64">
        <f>'DAFTAR SISWA'!B9</f>
        <v>1258</v>
      </c>
      <c r="D9" s="14" t="str">
        <f>'DAFTAR SISWA'!D9</f>
        <v>Bungah Rizki Rokhimah</v>
      </c>
      <c r="E9" s="112">
        <v>5</v>
      </c>
      <c r="F9" s="112"/>
      <c r="G9" s="113">
        <f t="shared" si="0"/>
        <v>5</v>
      </c>
      <c r="H9" s="112">
        <v>-2</v>
      </c>
      <c r="I9" s="112"/>
      <c r="J9" s="113">
        <f t="shared" si="1"/>
        <v>-2</v>
      </c>
      <c r="K9" s="64">
        <v>15</v>
      </c>
      <c r="L9" s="64"/>
      <c r="M9" s="103">
        <f t="shared" si="2"/>
        <v>15</v>
      </c>
      <c r="N9" s="64">
        <v>4</v>
      </c>
      <c r="O9" s="64"/>
      <c r="P9" s="103">
        <f t="shared" si="3"/>
        <v>4</v>
      </c>
      <c r="Q9" s="64">
        <v>0</v>
      </c>
      <c r="R9" s="64">
        <v>67</v>
      </c>
      <c r="S9" s="103">
        <f t="shared" si="4"/>
        <v>33.5</v>
      </c>
      <c r="T9" s="103">
        <f t="shared" si="5"/>
        <v>11.1</v>
      </c>
    </row>
    <row r="10" spans="1:20" ht="18.75" customHeight="1" x14ac:dyDescent="0.25">
      <c r="A10" s="62"/>
      <c r="B10" s="14">
        <v>5</v>
      </c>
      <c r="C10" s="64">
        <f>'DAFTAR SISWA'!B10</f>
        <v>1259</v>
      </c>
      <c r="D10" s="14" t="str">
        <f>'DAFTAR SISWA'!D10</f>
        <v>Enggar Megawantoro</v>
      </c>
      <c r="E10" s="112">
        <v>6</v>
      </c>
      <c r="F10" s="112"/>
      <c r="G10" s="113">
        <f t="shared" si="0"/>
        <v>6</v>
      </c>
      <c r="H10" s="112">
        <v>-4</v>
      </c>
      <c r="I10" s="112"/>
      <c r="J10" s="113">
        <f t="shared" si="1"/>
        <v>-4</v>
      </c>
      <c r="K10" s="64">
        <v>14.5</v>
      </c>
      <c r="L10" s="64"/>
      <c r="M10" s="103">
        <f t="shared" si="2"/>
        <v>14.5</v>
      </c>
      <c r="N10" s="64">
        <v>5</v>
      </c>
      <c r="O10" s="64"/>
      <c r="P10" s="103">
        <f t="shared" si="3"/>
        <v>5</v>
      </c>
      <c r="Q10" s="64">
        <v>-1</v>
      </c>
      <c r="R10" s="64"/>
      <c r="S10" s="103">
        <f t="shared" si="4"/>
        <v>-1</v>
      </c>
      <c r="T10" s="103">
        <f t="shared" si="5"/>
        <v>4.0999999999999996</v>
      </c>
    </row>
    <row r="11" spans="1:20" x14ac:dyDescent="0.25">
      <c r="A11" s="62"/>
      <c r="B11" s="14">
        <v>6</v>
      </c>
      <c r="C11" s="64">
        <f>'DAFTAR SISWA'!B11</f>
        <v>1260</v>
      </c>
      <c r="D11" s="14" t="str">
        <f>'DAFTAR SISWA'!D11</f>
        <v xml:space="preserve">Firman Ainur Rahmad </v>
      </c>
      <c r="E11" s="112">
        <v>7</v>
      </c>
      <c r="F11" s="112"/>
      <c r="G11" s="113">
        <f t="shared" si="0"/>
        <v>7</v>
      </c>
      <c r="H11" s="112">
        <v>-6</v>
      </c>
      <c r="I11" s="112"/>
      <c r="J11" s="113">
        <f t="shared" si="1"/>
        <v>-6</v>
      </c>
      <c r="K11" s="64">
        <v>14</v>
      </c>
      <c r="L11" s="64"/>
      <c r="M11" s="103">
        <f t="shared" si="2"/>
        <v>14</v>
      </c>
      <c r="N11" s="64">
        <v>6</v>
      </c>
      <c r="O11" s="64"/>
      <c r="P11" s="103">
        <f t="shared" si="3"/>
        <v>6</v>
      </c>
      <c r="Q11" s="64">
        <v>-2</v>
      </c>
      <c r="R11" s="64"/>
      <c r="S11" s="103">
        <f t="shared" si="4"/>
        <v>-2</v>
      </c>
      <c r="T11" s="103">
        <f t="shared" si="5"/>
        <v>3.8</v>
      </c>
    </row>
    <row r="12" spans="1:20" x14ac:dyDescent="0.25">
      <c r="A12" s="62"/>
      <c r="B12" s="14">
        <v>7</v>
      </c>
      <c r="C12" s="64">
        <f>'DAFTAR SISWA'!B12</f>
        <v>1263</v>
      </c>
      <c r="D12" s="14" t="str">
        <f>'DAFTAR SISWA'!D12</f>
        <v>Indra Setyawan</v>
      </c>
      <c r="E12" s="112">
        <v>8</v>
      </c>
      <c r="F12" s="112"/>
      <c r="G12" s="113">
        <f t="shared" si="0"/>
        <v>8</v>
      </c>
      <c r="H12" s="112">
        <v>-8</v>
      </c>
      <c r="I12" s="112"/>
      <c r="J12" s="113">
        <f t="shared" si="1"/>
        <v>-8</v>
      </c>
      <c r="K12" s="64">
        <v>13.5</v>
      </c>
      <c r="L12" s="64"/>
      <c r="M12" s="103">
        <f t="shared" si="2"/>
        <v>13.5</v>
      </c>
      <c r="N12" s="64">
        <v>7</v>
      </c>
      <c r="O12" s="64"/>
      <c r="P12" s="103">
        <f t="shared" si="3"/>
        <v>7</v>
      </c>
      <c r="Q12" s="64">
        <v>-3</v>
      </c>
      <c r="R12" s="64"/>
      <c r="S12" s="103">
        <f t="shared" si="4"/>
        <v>-3</v>
      </c>
      <c r="T12" s="103">
        <f t="shared" si="5"/>
        <v>3.5</v>
      </c>
    </row>
    <row r="13" spans="1:20" x14ac:dyDescent="0.25">
      <c r="A13" s="62"/>
      <c r="B13" s="14">
        <v>8</v>
      </c>
      <c r="C13" s="64">
        <f>'DAFTAR SISWA'!B13</f>
        <v>1311</v>
      </c>
      <c r="D13" s="14" t="str">
        <f>'DAFTAR SISWA'!D13</f>
        <v>Ismi Nur Fadilah</v>
      </c>
      <c r="E13" s="112">
        <v>9</v>
      </c>
      <c r="F13" s="112"/>
      <c r="G13" s="113">
        <f t="shared" si="0"/>
        <v>9</v>
      </c>
      <c r="H13" s="112">
        <v>-10</v>
      </c>
      <c r="I13" s="112"/>
      <c r="J13" s="113">
        <f t="shared" si="1"/>
        <v>-10</v>
      </c>
      <c r="K13" s="64">
        <v>13</v>
      </c>
      <c r="L13" s="64"/>
      <c r="M13" s="103">
        <f t="shared" si="2"/>
        <v>13</v>
      </c>
      <c r="N13" s="64">
        <v>8</v>
      </c>
      <c r="O13" s="64"/>
      <c r="P13" s="103">
        <f t="shared" si="3"/>
        <v>8</v>
      </c>
      <c r="Q13" s="64">
        <v>-4</v>
      </c>
      <c r="R13" s="64"/>
      <c r="S13" s="103">
        <f t="shared" si="4"/>
        <v>-4</v>
      </c>
      <c r="T13" s="103">
        <f t="shared" si="5"/>
        <v>3.2</v>
      </c>
    </row>
    <row r="14" spans="1:20" x14ac:dyDescent="0.25">
      <c r="A14" s="62"/>
      <c r="B14" s="14">
        <v>9</v>
      </c>
      <c r="C14" s="64">
        <f>'DAFTAR SISWA'!B14</f>
        <v>1264</v>
      </c>
      <c r="D14" s="14" t="str">
        <f>'DAFTAR SISWA'!D14</f>
        <v>Jordan Ahmad Kautsar</v>
      </c>
      <c r="E14" s="112">
        <v>10</v>
      </c>
      <c r="F14" s="112"/>
      <c r="G14" s="113">
        <f t="shared" si="0"/>
        <v>10</v>
      </c>
      <c r="H14" s="112">
        <v>-12</v>
      </c>
      <c r="I14" s="112"/>
      <c r="J14" s="113">
        <f t="shared" si="1"/>
        <v>-12</v>
      </c>
      <c r="K14" s="64">
        <v>12.5</v>
      </c>
      <c r="L14" s="64"/>
      <c r="M14" s="103">
        <f t="shared" si="2"/>
        <v>12.5</v>
      </c>
      <c r="N14" s="64">
        <v>9</v>
      </c>
      <c r="O14" s="64"/>
      <c r="P14" s="103">
        <f t="shared" si="3"/>
        <v>9</v>
      </c>
      <c r="Q14" s="64">
        <v>-5</v>
      </c>
      <c r="R14" s="64"/>
      <c r="S14" s="103">
        <f t="shared" si="4"/>
        <v>-5</v>
      </c>
      <c r="T14" s="103">
        <f t="shared" si="5"/>
        <v>2.9</v>
      </c>
    </row>
    <row r="15" spans="1:20" x14ac:dyDescent="0.25">
      <c r="A15" s="62"/>
      <c r="B15" s="14">
        <v>10</v>
      </c>
      <c r="C15" s="64">
        <f>'DAFTAR SISWA'!B15</f>
        <v>1351</v>
      </c>
      <c r="D15" s="14" t="str">
        <f>'DAFTAR SISWA'!D15</f>
        <v xml:space="preserve">Kahfila Zahra Aulia </v>
      </c>
      <c r="E15" s="112">
        <v>11</v>
      </c>
      <c r="F15" s="112"/>
      <c r="G15" s="113">
        <f t="shared" si="0"/>
        <v>11</v>
      </c>
      <c r="H15" s="112">
        <v>-14</v>
      </c>
      <c r="I15" s="112"/>
      <c r="J15" s="113">
        <f t="shared" si="1"/>
        <v>-14</v>
      </c>
      <c r="K15" s="64">
        <v>12</v>
      </c>
      <c r="L15" s="64"/>
      <c r="M15" s="103">
        <f t="shared" si="2"/>
        <v>12</v>
      </c>
      <c r="N15" s="64">
        <v>10</v>
      </c>
      <c r="O15" s="64"/>
      <c r="P15" s="103">
        <f t="shared" si="3"/>
        <v>10</v>
      </c>
      <c r="Q15" s="64">
        <v>-6</v>
      </c>
      <c r="R15" s="64"/>
      <c r="S15" s="103">
        <f t="shared" si="4"/>
        <v>-6</v>
      </c>
      <c r="T15" s="103">
        <f t="shared" si="5"/>
        <v>2.6</v>
      </c>
    </row>
    <row r="16" spans="1:20" x14ac:dyDescent="0.25">
      <c r="A16" s="62"/>
      <c r="B16" s="14">
        <v>11</v>
      </c>
      <c r="C16" s="64">
        <f>'DAFTAR SISWA'!B16</f>
        <v>1265</v>
      </c>
      <c r="D16" s="14" t="str">
        <f>'DAFTAR SISWA'!D16</f>
        <v>Marvin Aditya Pratama</v>
      </c>
      <c r="E16" s="112">
        <v>12</v>
      </c>
      <c r="F16" s="112"/>
      <c r="G16" s="113">
        <f t="shared" si="0"/>
        <v>12</v>
      </c>
      <c r="H16" s="112">
        <v>-16</v>
      </c>
      <c r="I16" s="112"/>
      <c r="J16" s="113">
        <f t="shared" si="1"/>
        <v>-16</v>
      </c>
      <c r="K16" s="64">
        <v>11.5</v>
      </c>
      <c r="L16" s="64"/>
      <c r="M16" s="103">
        <f t="shared" si="2"/>
        <v>11.5</v>
      </c>
      <c r="N16" s="64">
        <v>11</v>
      </c>
      <c r="O16" s="64"/>
      <c r="P16" s="103">
        <f t="shared" si="3"/>
        <v>11</v>
      </c>
      <c r="Q16" s="64">
        <v>-7</v>
      </c>
      <c r="R16" s="64"/>
      <c r="S16" s="103">
        <f t="shared" si="4"/>
        <v>-7</v>
      </c>
      <c r="T16" s="103">
        <f t="shared" si="5"/>
        <v>2.2999999999999998</v>
      </c>
    </row>
    <row r="17" spans="1:20" x14ac:dyDescent="0.25">
      <c r="A17" s="62"/>
      <c r="B17" s="14">
        <v>12</v>
      </c>
      <c r="C17" s="64">
        <f>'DAFTAR SISWA'!B17</f>
        <v>1266</v>
      </c>
      <c r="D17" s="14" t="str">
        <f>'DAFTAR SISWA'!D17</f>
        <v>Muhammad Jibril Al Hafidz</v>
      </c>
      <c r="E17" s="112">
        <v>13</v>
      </c>
      <c r="F17" s="112"/>
      <c r="G17" s="113">
        <f t="shared" si="0"/>
        <v>13</v>
      </c>
      <c r="H17" s="112">
        <v>-18</v>
      </c>
      <c r="I17" s="112"/>
      <c r="J17" s="113">
        <f t="shared" si="1"/>
        <v>-18</v>
      </c>
      <c r="K17" s="64">
        <v>11</v>
      </c>
      <c r="L17" s="64"/>
      <c r="M17" s="103">
        <f t="shared" si="2"/>
        <v>11</v>
      </c>
      <c r="N17" s="64">
        <v>12</v>
      </c>
      <c r="O17" s="64"/>
      <c r="P17" s="103">
        <f t="shared" si="3"/>
        <v>12</v>
      </c>
      <c r="Q17" s="64">
        <v>-8</v>
      </c>
      <c r="R17" s="64"/>
      <c r="S17" s="103">
        <f t="shared" si="4"/>
        <v>-8</v>
      </c>
      <c r="T17" s="103">
        <f t="shared" si="5"/>
        <v>2</v>
      </c>
    </row>
    <row r="18" spans="1:20" x14ac:dyDescent="0.25">
      <c r="A18" s="62"/>
      <c r="B18" s="14">
        <v>13</v>
      </c>
      <c r="C18" s="64">
        <f>'DAFTAR SISWA'!B18</f>
        <v>1267</v>
      </c>
      <c r="D18" s="14" t="str">
        <f>'DAFTAR SISWA'!D18</f>
        <v>Muhammad Khoirun Hanafi</v>
      </c>
      <c r="E18" s="112">
        <v>14</v>
      </c>
      <c r="F18" s="112"/>
      <c r="G18" s="113">
        <f t="shared" si="0"/>
        <v>14</v>
      </c>
      <c r="H18" s="112">
        <v>-20</v>
      </c>
      <c r="I18" s="112"/>
      <c r="J18" s="113">
        <f t="shared" si="1"/>
        <v>-20</v>
      </c>
      <c r="K18" s="64">
        <v>10.5</v>
      </c>
      <c r="L18" s="64"/>
      <c r="M18" s="103">
        <f t="shared" si="2"/>
        <v>10.5</v>
      </c>
      <c r="N18" s="64">
        <v>13</v>
      </c>
      <c r="O18" s="64"/>
      <c r="P18" s="103">
        <f t="shared" si="3"/>
        <v>13</v>
      </c>
      <c r="Q18" s="64">
        <v>-9</v>
      </c>
      <c r="R18" s="64"/>
      <c r="S18" s="103">
        <f t="shared" si="4"/>
        <v>-9</v>
      </c>
      <c r="T18" s="103">
        <f t="shared" si="5"/>
        <v>1.7</v>
      </c>
    </row>
    <row r="19" spans="1:20" x14ac:dyDescent="0.25">
      <c r="A19" s="62"/>
      <c r="B19" s="14">
        <v>14</v>
      </c>
      <c r="C19" s="64">
        <f>'DAFTAR SISWA'!B19</f>
        <v>1269</v>
      </c>
      <c r="D19" s="14" t="str">
        <f>'DAFTAR SISWA'!D19</f>
        <v>Nila Nafira</v>
      </c>
      <c r="E19" s="112">
        <v>15</v>
      </c>
      <c r="F19" s="112"/>
      <c r="G19" s="113">
        <f t="shared" si="0"/>
        <v>15</v>
      </c>
      <c r="H19" s="112">
        <v>-22</v>
      </c>
      <c r="I19" s="112"/>
      <c r="J19" s="113">
        <f t="shared" si="1"/>
        <v>-22</v>
      </c>
      <c r="K19" s="64">
        <v>10</v>
      </c>
      <c r="L19" s="64"/>
      <c r="M19" s="103">
        <f t="shared" si="2"/>
        <v>10</v>
      </c>
      <c r="N19" s="64">
        <v>14</v>
      </c>
      <c r="O19" s="64"/>
      <c r="P19" s="103">
        <f t="shared" si="3"/>
        <v>14</v>
      </c>
      <c r="Q19" s="64">
        <v>-10</v>
      </c>
      <c r="R19" s="64"/>
      <c r="S19" s="103">
        <f t="shared" si="4"/>
        <v>-10</v>
      </c>
      <c r="T19" s="103">
        <f t="shared" si="5"/>
        <v>1.4</v>
      </c>
    </row>
    <row r="20" spans="1:20" x14ac:dyDescent="0.25">
      <c r="A20" s="62"/>
      <c r="B20" s="14">
        <v>15</v>
      </c>
      <c r="C20" s="64">
        <f>'DAFTAR SISWA'!B20</f>
        <v>1389</v>
      </c>
      <c r="D20" s="14" t="str">
        <f>'DAFTAR SISWA'!D20</f>
        <v xml:space="preserve">Oktavia Vivi Novita </v>
      </c>
      <c r="E20" s="112">
        <v>16</v>
      </c>
      <c r="F20" s="112"/>
      <c r="G20" s="113">
        <f t="shared" si="0"/>
        <v>16</v>
      </c>
      <c r="H20" s="112">
        <v>-24</v>
      </c>
      <c r="I20" s="112"/>
      <c r="J20" s="113">
        <f t="shared" si="1"/>
        <v>-24</v>
      </c>
      <c r="K20" s="64">
        <v>9.5000000000000107</v>
      </c>
      <c r="L20" s="64"/>
      <c r="M20" s="103">
        <f t="shared" si="2"/>
        <v>9.5000000000000107</v>
      </c>
      <c r="N20" s="64">
        <v>15</v>
      </c>
      <c r="O20" s="64"/>
      <c r="P20" s="103">
        <f t="shared" si="3"/>
        <v>15</v>
      </c>
      <c r="Q20" s="64">
        <v>-11</v>
      </c>
      <c r="R20" s="64"/>
      <c r="S20" s="103">
        <f t="shared" si="4"/>
        <v>-11</v>
      </c>
      <c r="T20" s="103">
        <f t="shared" si="5"/>
        <v>1.1000000000000021</v>
      </c>
    </row>
    <row r="21" spans="1:20" x14ac:dyDescent="0.25">
      <c r="A21" s="62"/>
      <c r="B21" s="14">
        <v>16</v>
      </c>
      <c r="C21" s="64">
        <f>'DAFTAR SISWA'!B21</f>
        <v>1270</v>
      </c>
      <c r="D21" s="14" t="str">
        <f>'DAFTAR SISWA'!D21</f>
        <v>Patricia Chiquitita</v>
      </c>
      <c r="E21" s="112">
        <v>17</v>
      </c>
      <c r="F21" s="112"/>
      <c r="G21" s="113">
        <f t="shared" si="0"/>
        <v>17</v>
      </c>
      <c r="H21" s="112">
        <v>-26</v>
      </c>
      <c r="I21" s="112"/>
      <c r="J21" s="113">
        <f t="shared" si="1"/>
        <v>-26</v>
      </c>
      <c r="K21" s="64">
        <v>9.0000000000000195</v>
      </c>
      <c r="L21" s="64"/>
      <c r="M21" s="103">
        <f t="shared" si="2"/>
        <v>9.0000000000000195</v>
      </c>
      <c r="N21" s="64">
        <v>16</v>
      </c>
      <c r="O21" s="64"/>
      <c r="P21" s="103">
        <f t="shared" si="3"/>
        <v>16</v>
      </c>
      <c r="Q21" s="64">
        <v>-12</v>
      </c>
      <c r="R21" s="64"/>
      <c r="S21" s="103">
        <f t="shared" si="4"/>
        <v>-12</v>
      </c>
      <c r="T21" s="103">
        <f t="shared" si="5"/>
        <v>0.80000000000000426</v>
      </c>
    </row>
    <row r="22" spans="1:20" x14ac:dyDescent="0.25">
      <c r="A22" s="62"/>
      <c r="B22" s="14">
        <v>17</v>
      </c>
      <c r="C22" s="64">
        <f>'DAFTAR SISWA'!B22</f>
        <v>1271</v>
      </c>
      <c r="D22" s="14" t="str">
        <f>'DAFTAR SISWA'!D22</f>
        <v>Rafa Aditya</v>
      </c>
      <c r="E22" s="112">
        <v>18</v>
      </c>
      <c r="F22" s="112"/>
      <c r="G22" s="113">
        <f t="shared" si="0"/>
        <v>18</v>
      </c>
      <c r="H22" s="112">
        <v>-28</v>
      </c>
      <c r="I22" s="112"/>
      <c r="J22" s="113">
        <f t="shared" si="1"/>
        <v>-28</v>
      </c>
      <c r="K22" s="64">
        <v>8.5000000000000195</v>
      </c>
      <c r="L22" s="64"/>
      <c r="M22" s="103">
        <f t="shared" si="2"/>
        <v>8.5000000000000195</v>
      </c>
      <c r="N22" s="64">
        <v>17</v>
      </c>
      <c r="O22" s="64"/>
      <c r="P22" s="103">
        <f t="shared" si="3"/>
        <v>17</v>
      </c>
      <c r="Q22" s="64">
        <v>-13</v>
      </c>
      <c r="R22" s="64"/>
      <c r="S22" s="103">
        <f t="shared" si="4"/>
        <v>-13</v>
      </c>
      <c r="T22" s="103">
        <f t="shared" si="5"/>
        <v>0.50000000000000389</v>
      </c>
    </row>
    <row r="23" spans="1:20" x14ac:dyDescent="0.25">
      <c r="A23" s="62"/>
      <c r="B23" s="14">
        <v>18</v>
      </c>
      <c r="C23" s="64">
        <f>'DAFTAR SISWA'!B23</f>
        <v>1272</v>
      </c>
      <c r="D23" s="14" t="str">
        <f>'DAFTAR SISWA'!D23</f>
        <v>Rifah Akaya Udin</v>
      </c>
      <c r="E23" s="112">
        <v>19</v>
      </c>
      <c r="F23" s="112"/>
      <c r="G23" s="113">
        <f t="shared" si="0"/>
        <v>19</v>
      </c>
      <c r="H23" s="112">
        <v>-30</v>
      </c>
      <c r="I23" s="112"/>
      <c r="J23" s="113">
        <f t="shared" si="1"/>
        <v>-30</v>
      </c>
      <c r="K23" s="64">
        <v>8.0000000000000195</v>
      </c>
      <c r="L23" s="64"/>
      <c r="M23" s="103">
        <f t="shared" si="2"/>
        <v>8.0000000000000195</v>
      </c>
      <c r="N23" s="64">
        <v>18</v>
      </c>
      <c r="O23" s="64"/>
      <c r="P23" s="103">
        <f t="shared" si="3"/>
        <v>18</v>
      </c>
      <c r="Q23" s="64">
        <v>-14</v>
      </c>
      <c r="R23" s="64"/>
      <c r="S23" s="103">
        <f t="shared" si="4"/>
        <v>-14</v>
      </c>
      <c r="T23" s="103">
        <f t="shared" si="5"/>
        <v>0.2000000000000039</v>
      </c>
    </row>
    <row r="24" spans="1:20" x14ac:dyDescent="0.25">
      <c r="A24" s="62"/>
      <c r="B24" s="14">
        <v>19</v>
      </c>
      <c r="C24" s="64">
        <f>'DAFTAR SISWA'!B24</f>
        <v>1254</v>
      </c>
      <c r="D24" s="14" t="str">
        <f>'DAFTAR SISWA'!D24</f>
        <v>Rifky Ardiansyah</v>
      </c>
      <c r="E24" s="112">
        <v>20</v>
      </c>
      <c r="F24" s="112"/>
      <c r="G24" s="113">
        <f t="shared" si="0"/>
        <v>20</v>
      </c>
      <c r="H24" s="112">
        <v>-32</v>
      </c>
      <c r="I24" s="112"/>
      <c r="J24" s="113">
        <f t="shared" si="1"/>
        <v>-32</v>
      </c>
      <c r="K24" s="64">
        <v>7.5000000000000204</v>
      </c>
      <c r="L24" s="64"/>
      <c r="M24" s="103">
        <f t="shared" si="2"/>
        <v>7.5000000000000204</v>
      </c>
      <c r="N24" s="64">
        <v>19</v>
      </c>
      <c r="O24" s="64"/>
      <c r="P24" s="103">
        <f t="shared" si="3"/>
        <v>19</v>
      </c>
      <c r="Q24" s="64">
        <v>-15</v>
      </c>
      <c r="R24" s="64"/>
      <c r="S24" s="103">
        <f t="shared" si="4"/>
        <v>-15</v>
      </c>
      <c r="T24" s="103">
        <f t="shared" si="5"/>
        <v>-9.9999999999995731E-2</v>
      </c>
    </row>
    <row r="25" spans="1:20" x14ac:dyDescent="0.25">
      <c r="A25" s="62"/>
      <c r="B25" s="14">
        <v>20</v>
      </c>
      <c r="C25" s="64">
        <f>'DAFTAR SISWA'!B25</f>
        <v>1241</v>
      </c>
      <c r="D25" s="14" t="str">
        <f>'DAFTAR SISWA'!D25</f>
        <v>Rizal Hendriawan</v>
      </c>
      <c r="E25" s="112">
        <v>21</v>
      </c>
      <c r="F25" s="112"/>
      <c r="G25" s="113">
        <f t="shared" si="0"/>
        <v>21</v>
      </c>
      <c r="H25" s="112">
        <v>-34</v>
      </c>
      <c r="I25" s="112"/>
      <c r="J25" s="113">
        <f t="shared" si="1"/>
        <v>-34</v>
      </c>
      <c r="K25" s="64">
        <v>7.0000000000000204</v>
      </c>
      <c r="L25" s="64"/>
      <c r="M25" s="103">
        <f t="shared" si="2"/>
        <v>7.0000000000000204</v>
      </c>
      <c r="N25" s="64">
        <v>20</v>
      </c>
      <c r="O25" s="64"/>
      <c r="P25" s="103">
        <f t="shared" si="3"/>
        <v>20</v>
      </c>
      <c r="Q25" s="64">
        <v>-16</v>
      </c>
      <c r="R25" s="64"/>
      <c r="S25" s="103">
        <f t="shared" si="4"/>
        <v>-16</v>
      </c>
      <c r="T25" s="103">
        <f t="shared" si="5"/>
        <v>-0.39999999999999575</v>
      </c>
    </row>
    <row r="26" spans="1:20" x14ac:dyDescent="0.25">
      <c r="A26" s="62"/>
      <c r="B26" s="14">
        <v>21</v>
      </c>
      <c r="C26" s="64">
        <f>'DAFTAR SISWA'!B26</f>
        <v>1274</v>
      </c>
      <c r="D26" s="14" t="str">
        <f>'DAFTAR SISWA'!D26</f>
        <v>Robiyatul Adawiyah</v>
      </c>
      <c r="E26" s="112">
        <v>22</v>
      </c>
      <c r="F26" s="112"/>
      <c r="G26" s="113">
        <f t="shared" si="0"/>
        <v>22</v>
      </c>
      <c r="H26" s="112">
        <v>-36</v>
      </c>
      <c r="I26" s="112"/>
      <c r="J26" s="113">
        <f t="shared" si="1"/>
        <v>-36</v>
      </c>
      <c r="K26" s="64">
        <v>6.5000000000000204</v>
      </c>
      <c r="L26" s="64"/>
      <c r="M26" s="103">
        <f t="shared" si="2"/>
        <v>6.5000000000000204</v>
      </c>
      <c r="N26" s="64">
        <v>21</v>
      </c>
      <c r="O26" s="64"/>
      <c r="P26" s="103">
        <f t="shared" si="3"/>
        <v>21</v>
      </c>
      <c r="Q26" s="64">
        <v>-17</v>
      </c>
      <c r="R26" s="64"/>
      <c r="S26" s="103">
        <f t="shared" si="4"/>
        <v>-17</v>
      </c>
      <c r="T26" s="103">
        <f t="shared" si="5"/>
        <v>-0.69999999999999574</v>
      </c>
    </row>
    <row r="27" spans="1:20" x14ac:dyDescent="0.25">
      <c r="A27" s="62"/>
      <c r="B27" s="14">
        <v>22</v>
      </c>
      <c r="C27" s="64">
        <f>'DAFTAR SISWA'!B27</f>
        <v>1275</v>
      </c>
      <c r="D27" s="14" t="str">
        <f>'DAFTAR SISWA'!D27</f>
        <v>Safitri Ayu Wulandari</v>
      </c>
      <c r="E27" s="112">
        <v>23</v>
      </c>
      <c r="F27" s="112"/>
      <c r="G27" s="113">
        <f t="shared" si="0"/>
        <v>23</v>
      </c>
      <c r="H27" s="112">
        <v>-38</v>
      </c>
      <c r="I27" s="112"/>
      <c r="J27" s="113">
        <f t="shared" si="1"/>
        <v>-38</v>
      </c>
      <c r="K27" s="64">
        <v>6</v>
      </c>
      <c r="L27" s="64"/>
      <c r="M27" s="103">
        <f t="shared" si="2"/>
        <v>6</v>
      </c>
      <c r="N27" s="64">
        <v>22</v>
      </c>
      <c r="O27" s="64"/>
      <c r="P27" s="103">
        <f t="shared" si="3"/>
        <v>22</v>
      </c>
      <c r="Q27" s="64">
        <v>-18</v>
      </c>
      <c r="R27" s="64"/>
      <c r="S27" s="103">
        <f t="shared" si="4"/>
        <v>-18</v>
      </c>
      <c r="T27" s="103">
        <f t="shared" si="5"/>
        <v>-1</v>
      </c>
    </row>
    <row r="28" spans="1:20" x14ac:dyDescent="0.25">
      <c r="A28" s="62"/>
      <c r="B28" s="14">
        <v>23</v>
      </c>
      <c r="C28" s="64">
        <f>'DAFTAR SISWA'!B28</f>
        <v>1423</v>
      </c>
      <c r="D28" s="14" t="str">
        <f>'DAFTAR SISWA'!D28</f>
        <v xml:space="preserve">Saira Rachman </v>
      </c>
      <c r="E28" s="112">
        <v>24</v>
      </c>
      <c r="F28" s="112"/>
      <c r="G28" s="113">
        <f t="shared" si="0"/>
        <v>24</v>
      </c>
      <c r="H28" s="112">
        <v>-40</v>
      </c>
      <c r="I28" s="112"/>
      <c r="J28" s="113">
        <f t="shared" si="1"/>
        <v>-40</v>
      </c>
      <c r="K28" s="64">
        <v>5.5</v>
      </c>
      <c r="L28" s="64"/>
      <c r="M28" s="103">
        <f t="shared" si="2"/>
        <v>5.5</v>
      </c>
      <c r="N28" s="64">
        <v>23</v>
      </c>
      <c r="O28" s="64"/>
      <c r="P28" s="103">
        <f t="shared" si="3"/>
        <v>23</v>
      </c>
      <c r="Q28" s="64">
        <v>-19</v>
      </c>
      <c r="R28" s="64"/>
      <c r="S28" s="103">
        <f t="shared" si="4"/>
        <v>-19</v>
      </c>
      <c r="T28" s="103">
        <f t="shared" si="5"/>
        <v>-1.3</v>
      </c>
    </row>
    <row r="29" spans="1:20" x14ac:dyDescent="0.25">
      <c r="A29" s="62"/>
      <c r="B29" s="14">
        <v>24</v>
      </c>
      <c r="C29" s="64">
        <f>'DAFTAR SISWA'!B29</f>
        <v>1244</v>
      </c>
      <c r="D29" s="14" t="str">
        <f>'DAFTAR SISWA'!D29</f>
        <v>Sisca Indriani Harsari</v>
      </c>
      <c r="E29" s="112">
        <v>25</v>
      </c>
      <c r="F29" s="112"/>
      <c r="G29" s="113">
        <f t="shared" si="0"/>
        <v>25</v>
      </c>
      <c r="H29" s="112">
        <v>-42</v>
      </c>
      <c r="I29" s="112"/>
      <c r="J29" s="113">
        <f t="shared" si="1"/>
        <v>-42</v>
      </c>
      <c r="K29" s="64">
        <v>5</v>
      </c>
      <c r="L29" s="64"/>
      <c r="M29" s="103">
        <f t="shared" si="2"/>
        <v>5</v>
      </c>
      <c r="N29" s="64">
        <v>24</v>
      </c>
      <c r="O29" s="64"/>
      <c r="P29" s="103">
        <f t="shared" si="3"/>
        <v>24</v>
      </c>
      <c r="Q29" s="64">
        <v>40</v>
      </c>
      <c r="R29" s="64"/>
      <c r="S29" s="103">
        <f t="shared" si="4"/>
        <v>40</v>
      </c>
      <c r="T29" s="103">
        <f t="shared" si="5"/>
        <v>10.4</v>
      </c>
    </row>
    <row r="30" spans="1:20" x14ac:dyDescent="0.25">
      <c r="A30" s="62"/>
      <c r="B30" s="14">
        <v>25</v>
      </c>
      <c r="C30" s="64">
        <f>'DAFTAR SISWA'!B30</f>
        <v>1249</v>
      </c>
      <c r="D30" s="14" t="str">
        <f>'DAFTAR SISWA'!D30</f>
        <v>Zaidan Arley</v>
      </c>
      <c r="E30" s="112">
        <v>26</v>
      </c>
      <c r="F30" s="112"/>
      <c r="G30" s="113">
        <f t="shared" si="0"/>
        <v>26</v>
      </c>
      <c r="H30" s="112">
        <v>-44</v>
      </c>
      <c r="I30" s="112"/>
      <c r="J30" s="113">
        <f t="shared" si="1"/>
        <v>-44</v>
      </c>
      <c r="K30" s="64">
        <v>4.5</v>
      </c>
      <c r="L30" s="64"/>
      <c r="M30" s="103">
        <f t="shared" si="2"/>
        <v>4.5</v>
      </c>
      <c r="N30" s="64">
        <v>25</v>
      </c>
      <c r="O30" s="64"/>
      <c r="P30" s="103">
        <f t="shared" si="3"/>
        <v>25</v>
      </c>
      <c r="Q30" s="64">
        <v>-21</v>
      </c>
      <c r="R30" s="64"/>
      <c r="S30" s="103">
        <f t="shared" si="4"/>
        <v>-21</v>
      </c>
      <c r="T30" s="103">
        <f t="shared" si="5"/>
        <v>-1.9</v>
      </c>
    </row>
    <row r="31" spans="1:20" x14ac:dyDescent="0.25">
      <c r="A31" s="62"/>
      <c r="B31" s="14"/>
      <c r="C31" s="64"/>
      <c r="D31" s="14"/>
      <c r="E31" s="112"/>
      <c r="F31" s="112"/>
      <c r="G31" s="113"/>
      <c r="H31" s="112"/>
      <c r="I31" s="112"/>
      <c r="J31" s="113"/>
      <c r="K31" s="64"/>
      <c r="L31" s="64"/>
      <c r="M31" s="99"/>
      <c r="N31" s="64"/>
      <c r="O31" s="64"/>
      <c r="P31" s="99"/>
      <c r="Q31" s="64"/>
      <c r="R31" s="64"/>
      <c r="S31" s="99"/>
      <c r="T31" s="99"/>
    </row>
    <row r="32" spans="1:20" x14ac:dyDescent="0.25">
      <c r="A32" s="62"/>
      <c r="B32" s="14"/>
      <c r="C32" s="64"/>
      <c r="D32" s="14"/>
      <c r="E32" s="112"/>
      <c r="F32" s="112"/>
      <c r="G32" s="113"/>
      <c r="H32" s="112"/>
      <c r="I32" s="112"/>
      <c r="J32" s="113"/>
      <c r="K32" s="64"/>
      <c r="L32" s="64"/>
      <c r="M32" s="99"/>
      <c r="N32" s="64"/>
      <c r="O32" s="64"/>
      <c r="P32" s="99"/>
      <c r="Q32" s="64"/>
      <c r="R32" s="64"/>
      <c r="S32" s="99"/>
      <c r="T32" s="99"/>
    </row>
    <row r="33" spans="1:20" x14ac:dyDescent="0.25">
      <c r="A33" s="62"/>
      <c r="B33" s="14"/>
      <c r="C33" s="64"/>
      <c r="D33" s="14"/>
      <c r="E33" s="112"/>
      <c r="F33" s="112"/>
      <c r="G33" s="113"/>
      <c r="H33" s="112"/>
      <c r="I33" s="112"/>
      <c r="J33" s="113"/>
      <c r="K33" s="64"/>
      <c r="L33" s="64"/>
      <c r="M33" s="99"/>
      <c r="N33" s="64"/>
      <c r="O33" s="64"/>
      <c r="P33" s="99"/>
      <c r="Q33" s="64"/>
      <c r="R33" s="64"/>
      <c r="S33" s="99"/>
      <c r="T33" s="99"/>
    </row>
    <row r="34" spans="1:20" x14ac:dyDescent="0.25">
      <c r="A34" s="62"/>
      <c r="B34" s="14"/>
      <c r="C34" s="64"/>
      <c r="D34" s="14"/>
      <c r="E34" s="112"/>
      <c r="F34" s="112"/>
      <c r="G34" s="113"/>
      <c r="H34" s="112"/>
      <c r="I34" s="112"/>
      <c r="J34" s="113"/>
      <c r="K34" s="64"/>
      <c r="L34" s="64"/>
      <c r="M34" s="99"/>
      <c r="N34" s="64"/>
      <c r="O34" s="64"/>
      <c r="P34" s="99"/>
      <c r="Q34" s="64"/>
      <c r="R34" s="64"/>
      <c r="S34" s="99"/>
      <c r="T34" s="99"/>
    </row>
    <row r="35" spans="1:20" x14ac:dyDescent="0.25">
      <c r="A35" s="62"/>
      <c r="B35" s="14"/>
      <c r="C35" s="64"/>
      <c r="D35" s="14"/>
      <c r="E35" s="112"/>
      <c r="F35" s="112"/>
      <c r="G35" s="113"/>
      <c r="H35" s="112"/>
      <c r="I35" s="112"/>
      <c r="J35" s="113"/>
      <c r="K35" s="64"/>
      <c r="L35" s="64"/>
      <c r="M35" s="99"/>
      <c r="N35" s="64"/>
      <c r="O35" s="64"/>
      <c r="P35" s="99"/>
      <c r="Q35" s="64"/>
      <c r="R35" s="64"/>
      <c r="S35" s="99"/>
      <c r="T35" s="99"/>
    </row>
    <row r="36" spans="1:20" x14ac:dyDescent="0.25">
      <c r="A36" s="62"/>
      <c r="B36" s="14"/>
      <c r="C36" s="64"/>
      <c r="D36" s="14"/>
      <c r="E36" s="112"/>
      <c r="F36" s="112"/>
      <c r="G36" s="113"/>
      <c r="H36" s="112"/>
      <c r="I36" s="112"/>
      <c r="J36" s="113"/>
      <c r="K36" s="64"/>
      <c r="L36" s="64"/>
      <c r="M36" s="99"/>
      <c r="N36" s="64"/>
      <c r="O36" s="64"/>
      <c r="P36" s="99"/>
      <c r="Q36" s="64"/>
      <c r="R36" s="64"/>
      <c r="S36" s="99"/>
      <c r="T36" s="99"/>
    </row>
    <row r="37" spans="1:20" x14ac:dyDescent="0.25">
      <c r="A37" s="62"/>
      <c r="B37" s="14"/>
      <c r="C37" s="64"/>
      <c r="D37" s="14"/>
      <c r="E37" s="112"/>
      <c r="F37" s="112"/>
      <c r="G37" s="113"/>
      <c r="H37" s="112"/>
      <c r="I37" s="112"/>
      <c r="J37" s="113"/>
      <c r="K37" s="64"/>
      <c r="L37" s="64"/>
      <c r="M37" s="99"/>
      <c r="N37" s="64"/>
      <c r="O37" s="64"/>
      <c r="P37" s="99"/>
      <c r="Q37" s="64"/>
      <c r="R37" s="64"/>
      <c r="S37" s="64"/>
      <c r="T37" s="99"/>
    </row>
    <row r="38" spans="1:20" x14ac:dyDescent="0.25">
      <c r="A38" s="62"/>
      <c r="B38" s="14"/>
      <c r="C38" s="64"/>
      <c r="D38" s="14"/>
      <c r="E38" s="112"/>
      <c r="F38" s="112"/>
      <c r="G38" s="113"/>
      <c r="H38" s="112"/>
      <c r="I38" s="112"/>
      <c r="J38" s="113"/>
      <c r="K38" s="64"/>
      <c r="L38" s="64"/>
      <c r="M38" s="99"/>
      <c r="N38" s="64"/>
      <c r="O38" s="64"/>
      <c r="P38" s="99"/>
      <c r="Q38" s="64"/>
      <c r="R38" s="64"/>
      <c r="S38" s="64"/>
      <c r="T38" s="99"/>
    </row>
    <row r="39" spans="1:20" x14ac:dyDescent="0.25">
      <c r="A39" s="62"/>
      <c r="B39" s="14"/>
      <c r="C39" s="64"/>
      <c r="D39" s="14"/>
      <c r="E39" s="112"/>
      <c r="F39" s="112"/>
      <c r="G39" s="113"/>
      <c r="H39" s="112"/>
      <c r="I39" s="112"/>
      <c r="J39" s="113"/>
      <c r="K39" s="64"/>
      <c r="L39" s="64"/>
      <c r="M39" s="99"/>
      <c r="N39" s="64"/>
      <c r="O39" s="64"/>
      <c r="P39" s="99"/>
      <c r="Q39" s="64"/>
      <c r="R39" s="64"/>
      <c r="S39" s="64"/>
      <c r="T39" s="99"/>
    </row>
    <row r="40" spans="1:20" x14ac:dyDescent="0.25">
      <c r="A40" s="62"/>
      <c r="B40" s="14"/>
      <c r="C40" s="64"/>
      <c r="D40" s="14"/>
      <c r="E40" s="112"/>
      <c r="F40" s="112"/>
      <c r="G40" s="113"/>
      <c r="H40" s="112"/>
      <c r="I40" s="112"/>
      <c r="J40" s="113"/>
      <c r="K40" s="64"/>
      <c r="L40" s="64"/>
      <c r="M40" s="99"/>
      <c r="N40" s="64"/>
      <c r="O40" s="64"/>
      <c r="P40" s="99"/>
      <c r="Q40" s="64"/>
      <c r="R40" s="64"/>
      <c r="S40" s="64"/>
      <c r="T40" s="99"/>
    </row>
    <row r="41" spans="1:20" x14ac:dyDescent="0.25">
      <c r="A41" s="62"/>
      <c r="B41" s="14"/>
      <c r="C41" s="64"/>
      <c r="D41" s="14"/>
      <c r="E41" s="112"/>
      <c r="F41" s="112"/>
      <c r="G41" s="113"/>
      <c r="H41" s="112"/>
      <c r="I41" s="112"/>
      <c r="J41" s="113"/>
      <c r="K41" s="64"/>
      <c r="L41" s="64"/>
      <c r="M41" s="99"/>
      <c r="N41" s="64"/>
      <c r="O41" s="64"/>
      <c r="P41" s="99"/>
      <c r="Q41" s="64"/>
      <c r="R41" s="64"/>
      <c r="S41" s="64"/>
      <c r="T41" s="99"/>
    </row>
    <row r="42" spans="1:20" x14ac:dyDescent="0.25">
      <c r="A42" s="62"/>
      <c r="B42" s="14"/>
      <c r="C42" s="64"/>
      <c r="D42" s="14"/>
      <c r="E42" s="112"/>
      <c r="F42" s="112"/>
      <c r="G42" s="113"/>
      <c r="H42" s="112"/>
      <c r="I42" s="112"/>
      <c r="J42" s="112"/>
      <c r="K42" s="64"/>
      <c r="L42" s="64"/>
      <c r="M42" s="99"/>
      <c r="N42" s="64"/>
      <c r="O42" s="64"/>
      <c r="P42" s="99"/>
      <c r="Q42" s="64"/>
      <c r="R42" s="64"/>
      <c r="S42" s="64"/>
      <c r="T42" s="99"/>
    </row>
    <row r="43" spans="1:20" x14ac:dyDescent="0.25">
      <c r="A43" s="62"/>
      <c r="B43" s="14"/>
      <c r="C43" s="64"/>
      <c r="D43" s="14"/>
      <c r="E43" s="112"/>
      <c r="F43" s="112"/>
      <c r="G43" s="113"/>
      <c r="H43" s="112"/>
      <c r="I43" s="112"/>
      <c r="J43" s="112"/>
      <c r="K43" s="64"/>
      <c r="L43" s="64"/>
      <c r="M43" s="99"/>
      <c r="N43" s="64"/>
      <c r="O43" s="64"/>
      <c r="P43" s="99"/>
      <c r="Q43" s="64"/>
      <c r="R43" s="64"/>
      <c r="S43" s="64"/>
      <c r="T43" s="99"/>
    </row>
    <row r="44" spans="1:20" x14ac:dyDescent="0.25">
      <c r="A44" s="62"/>
      <c r="B44" s="14"/>
      <c r="C44" s="14"/>
      <c r="D44" s="14"/>
      <c r="E44" s="112"/>
      <c r="F44" s="112"/>
      <c r="G44" s="113"/>
      <c r="H44" s="112"/>
      <c r="I44" s="112"/>
      <c r="J44" s="112"/>
      <c r="K44" s="64"/>
      <c r="L44" s="64"/>
      <c r="M44" s="99"/>
      <c r="N44" s="64"/>
      <c r="O44" s="64"/>
      <c r="P44" s="99"/>
      <c r="Q44" s="64"/>
      <c r="R44" s="64"/>
      <c r="S44" s="64"/>
      <c r="T44" s="99"/>
    </row>
    <row r="45" spans="1:20" x14ac:dyDescent="0.25">
      <c r="A45" s="62"/>
      <c r="B45" s="14"/>
      <c r="C45" s="14"/>
      <c r="D45" s="14"/>
      <c r="E45" s="112"/>
      <c r="F45" s="112"/>
      <c r="G45" s="113"/>
      <c r="H45" s="112"/>
      <c r="I45" s="112"/>
      <c r="J45" s="112"/>
      <c r="K45" s="64"/>
      <c r="L45" s="64"/>
      <c r="M45" s="99"/>
      <c r="N45" s="64"/>
      <c r="O45" s="64"/>
      <c r="P45" s="99"/>
      <c r="Q45" s="64"/>
      <c r="R45" s="64"/>
      <c r="S45" s="64"/>
      <c r="T45" s="99"/>
    </row>
    <row r="46" spans="1:20" x14ac:dyDescent="0.25">
      <c r="A46" s="62"/>
      <c r="B46" s="14"/>
      <c r="C46" s="14"/>
      <c r="D46" s="14"/>
      <c r="E46" s="112"/>
      <c r="F46" s="112"/>
      <c r="G46" s="113"/>
      <c r="H46" s="112"/>
      <c r="I46" s="112"/>
      <c r="J46" s="112"/>
      <c r="K46" s="64"/>
      <c r="L46" s="64"/>
      <c r="M46" s="99"/>
      <c r="N46" s="64"/>
      <c r="O46" s="64"/>
      <c r="P46" s="99"/>
      <c r="Q46" s="64"/>
      <c r="R46" s="64"/>
      <c r="S46" s="64"/>
      <c r="T46" s="99"/>
    </row>
    <row r="47" spans="1:20" x14ac:dyDescent="0.25">
      <c r="A47" s="62"/>
      <c r="B47" s="14"/>
      <c r="C47" s="14"/>
      <c r="D47" s="14"/>
      <c r="E47" s="112"/>
      <c r="F47" s="112"/>
      <c r="G47" s="113"/>
      <c r="H47" s="112"/>
      <c r="I47" s="112"/>
      <c r="J47" s="112"/>
      <c r="K47" s="64"/>
      <c r="L47" s="64"/>
      <c r="M47" s="99"/>
      <c r="N47" s="64"/>
      <c r="O47" s="64"/>
      <c r="P47" s="99"/>
      <c r="Q47" s="64"/>
      <c r="R47" s="64"/>
      <c r="S47" s="64"/>
      <c r="T47" s="99"/>
    </row>
    <row r="48" spans="1:20" x14ac:dyDescent="0.25">
      <c r="A48" s="62"/>
      <c r="B48" s="14"/>
      <c r="C48" s="14"/>
      <c r="D48" s="14"/>
      <c r="E48" s="112"/>
      <c r="F48" s="112"/>
      <c r="G48" s="113"/>
      <c r="H48" s="112"/>
      <c r="I48" s="112"/>
      <c r="J48" s="112"/>
      <c r="K48" s="64"/>
      <c r="L48" s="64"/>
      <c r="M48" s="99"/>
      <c r="N48" s="64"/>
      <c r="O48" s="64"/>
      <c r="P48" s="99"/>
      <c r="Q48" s="64"/>
      <c r="R48" s="64"/>
      <c r="S48" s="64"/>
      <c r="T48" s="99"/>
    </row>
    <row r="49" spans="1:20" x14ac:dyDescent="0.25">
      <c r="A49" s="62"/>
      <c r="B49" s="14"/>
      <c r="C49" s="14"/>
      <c r="D49" s="14"/>
      <c r="E49" s="112"/>
      <c r="F49" s="112"/>
      <c r="G49" s="113"/>
      <c r="H49" s="112"/>
      <c r="I49" s="112"/>
      <c r="J49" s="112"/>
      <c r="K49" s="64"/>
      <c r="L49" s="64"/>
      <c r="M49" s="99"/>
      <c r="N49" s="64"/>
      <c r="O49" s="64"/>
      <c r="P49" s="99"/>
      <c r="Q49" s="64"/>
      <c r="R49" s="64"/>
      <c r="S49" s="64"/>
      <c r="T49" s="99"/>
    </row>
    <row r="50" spans="1:20" x14ac:dyDescent="0.25">
      <c r="A50" s="62"/>
      <c r="B50" s="14"/>
      <c r="C50" s="14"/>
      <c r="D50" s="14"/>
      <c r="E50" s="112"/>
      <c r="F50" s="112"/>
      <c r="G50" s="113"/>
      <c r="H50" s="112"/>
      <c r="I50" s="112"/>
      <c r="J50" s="112"/>
      <c r="K50" s="64"/>
      <c r="L50" s="64"/>
      <c r="M50" s="99"/>
      <c r="N50" s="64"/>
      <c r="O50" s="64"/>
      <c r="P50" s="99"/>
      <c r="Q50" s="64"/>
      <c r="R50" s="64"/>
      <c r="S50" s="64"/>
      <c r="T50" s="99"/>
    </row>
    <row r="51" spans="1:20" x14ac:dyDescent="0.25">
      <c r="A51" s="62"/>
      <c r="B51" s="14"/>
      <c r="C51" s="14"/>
      <c r="D51" s="14"/>
      <c r="E51" s="112"/>
      <c r="F51" s="112"/>
      <c r="G51" s="113"/>
      <c r="H51" s="112"/>
      <c r="I51" s="112"/>
      <c r="J51" s="112"/>
      <c r="K51" s="64"/>
      <c r="L51" s="64"/>
      <c r="M51" s="99"/>
      <c r="N51" s="64"/>
      <c r="O51" s="64"/>
      <c r="P51" s="99"/>
      <c r="Q51" s="64"/>
      <c r="R51" s="64"/>
      <c r="S51" s="64"/>
      <c r="T51" s="99"/>
    </row>
    <row r="52" spans="1:20" x14ac:dyDescent="0.25">
      <c r="A52" s="62"/>
      <c r="B52" s="14"/>
      <c r="C52" s="14"/>
      <c r="D52" s="14"/>
      <c r="E52" s="112"/>
      <c r="F52" s="112"/>
      <c r="G52" s="113"/>
      <c r="H52" s="112"/>
      <c r="I52" s="112"/>
      <c r="J52" s="112"/>
      <c r="K52" s="64"/>
      <c r="L52" s="64"/>
      <c r="M52" s="99"/>
      <c r="N52" s="64"/>
      <c r="O52" s="64"/>
      <c r="P52" s="99"/>
      <c r="Q52" s="64"/>
      <c r="R52" s="64"/>
      <c r="S52" s="64"/>
      <c r="T52" s="99"/>
    </row>
    <row r="53" spans="1:20" x14ac:dyDescent="0.25">
      <c r="A53" s="62"/>
      <c r="B53" s="14"/>
      <c r="C53" s="14"/>
      <c r="D53" s="14"/>
      <c r="E53" s="112"/>
      <c r="F53" s="112"/>
      <c r="G53" s="113"/>
      <c r="H53" s="112"/>
      <c r="I53" s="112"/>
      <c r="J53" s="112"/>
      <c r="K53" s="64"/>
      <c r="L53" s="64"/>
      <c r="M53" s="99"/>
      <c r="N53" s="64"/>
      <c r="O53" s="64"/>
      <c r="P53" s="99"/>
      <c r="Q53" s="64"/>
      <c r="R53" s="64"/>
      <c r="S53" s="64"/>
      <c r="T53" s="99"/>
    </row>
    <row r="54" spans="1:20" x14ac:dyDescent="0.25">
      <c r="A54" s="62"/>
      <c r="B54" s="14"/>
      <c r="C54" s="14"/>
      <c r="D54" s="14"/>
      <c r="E54" s="112"/>
      <c r="F54" s="112"/>
      <c r="G54" s="113"/>
      <c r="H54" s="112"/>
      <c r="I54" s="112"/>
      <c r="J54" s="112"/>
      <c r="K54" s="64"/>
      <c r="L54" s="64"/>
      <c r="M54" s="99"/>
      <c r="N54" s="64"/>
      <c r="O54" s="64"/>
      <c r="P54" s="99"/>
      <c r="Q54" s="64"/>
      <c r="R54" s="64"/>
      <c r="S54" s="64"/>
      <c r="T54" s="99"/>
    </row>
    <row r="55" spans="1:20" x14ac:dyDescent="0.25">
      <c r="A55" s="62"/>
      <c r="B55" s="14"/>
      <c r="C55" s="14"/>
      <c r="D55" s="14"/>
      <c r="E55" s="112"/>
      <c r="F55" s="112"/>
      <c r="G55" s="113"/>
      <c r="H55" s="112"/>
      <c r="I55" s="112"/>
      <c r="J55" s="112"/>
      <c r="K55" s="64"/>
      <c r="L55" s="64"/>
      <c r="M55" s="99"/>
      <c r="N55" s="64"/>
      <c r="O55" s="64"/>
      <c r="P55" s="99"/>
      <c r="Q55" s="64"/>
      <c r="R55" s="64"/>
      <c r="S55" s="64"/>
      <c r="T55" s="99"/>
    </row>
    <row r="56" spans="1:20" x14ac:dyDescent="0.25">
      <c r="A56" s="62"/>
      <c r="B56" s="14"/>
      <c r="C56" s="14"/>
      <c r="D56" s="14"/>
      <c r="E56" s="112"/>
      <c r="F56" s="112"/>
      <c r="G56" s="113"/>
      <c r="H56" s="112"/>
      <c r="I56" s="112"/>
      <c r="J56" s="112"/>
      <c r="K56" s="64"/>
      <c r="L56" s="64"/>
      <c r="M56" s="99"/>
      <c r="N56" s="64"/>
      <c r="O56" s="64"/>
      <c r="P56" s="99"/>
      <c r="Q56" s="64"/>
      <c r="R56" s="64"/>
      <c r="S56" s="64"/>
      <c r="T56" s="99"/>
    </row>
    <row r="57" spans="1:20" x14ac:dyDescent="0.25">
      <c r="A57" s="62"/>
      <c r="B57" s="14"/>
      <c r="C57" s="14"/>
      <c r="D57" s="14"/>
      <c r="E57" s="112"/>
      <c r="F57" s="112"/>
      <c r="G57" s="113"/>
      <c r="H57" s="112"/>
      <c r="I57" s="112"/>
      <c r="J57" s="112"/>
      <c r="K57" s="64"/>
      <c r="L57" s="64"/>
      <c r="M57" s="99"/>
      <c r="N57" s="64"/>
      <c r="O57" s="64"/>
      <c r="P57" s="99"/>
      <c r="Q57" s="64"/>
      <c r="R57" s="64"/>
      <c r="S57" s="64"/>
      <c r="T57" s="99"/>
    </row>
    <row r="58" spans="1:20" x14ac:dyDescent="0.25">
      <c r="A58" s="62"/>
      <c r="B58" s="14"/>
      <c r="C58" s="14"/>
      <c r="D58" s="14"/>
      <c r="E58" s="112"/>
      <c r="F58" s="112"/>
      <c r="G58" s="113"/>
      <c r="H58" s="112"/>
      <c r="I58" s="112"/>
      <c r="J58" s="112"/>
      <c r="K58" s="64"/>
      <c r="L58" s="64"/>
      <c r="M58" s="99"/>
      <c r="N58" s="64"/>
      <c r="O58" s="64"/>
      <c r="P58" s="99"/>
      <c r="Q58" s="64"/>
      <c r="R58" s="64"/>
      <c r="S58" s="64"/>
      <c r="T58" s="99"/>
    </row>
    <row r="59" spans="1:20" x14ac:dyDescent="0.25">
      <c r="A59" s="62"/>
      <c r="B59" s="14"/>
      <c r="C59" s="14"/>
      <c r="D59" s="14"/>
      <c r="E59" s="112"/>
      <c r="F59" s="112"/>
      <c r="G59" s="112"/>
      <c r="H59" s="112"/>
      <c r="I59" s="112"/>
      <c r="J59" s="112"/>
      <c r="K59" s="64"/>
      <c r="L59" s="64"/>
      <c r="M59" s="99"/>
      <c r="N59" s="64"/>
      <c r="O59" s="64"/>
      <c r="P59" s="99"/>
      <c r="Q59" s="64"/>
      <c r="R59" s="64"/>
      <c r="S59" s="64"/>
      <c r="T59" s="99"/>
    </row>
    <row r="60" spans="1:20" x14ac:dyDescent="0.25">
      <c r="A60" s="62"/>
      <c r="B60" s="14"/>
      <c r="C60" s="14"/>
      <c r="D60" s="14"/>
      <c r="E60" s="112"/>
      <c r="F60" s="112"/>
      <c r="G60" s="112"/>
      <c r="H60" s="112"/>
      <c r="I60" s="112"/>
      <c r="J60" s="112"/>
      <c r="K60" s="64"/>
      <c r="L60" s="64"/>
      <c r="M60" s="99"/>
      <c r="N60" s="64"/>
      <c r="O60" s="64"/>
      <c r="P60" s="99"/>
      <c r="Q60" s="64"/>
      <c r="R60" s="64"/>
      <c r="S60" s="64"/>
      <c r="T60" s="99"/>
    </row>
    <row r="61" spans="1:20" x14ac:dyDescent="0.25">
      <c r="A61" s="62"/>
      <c r="B61" s="14"/>
      <c r="C61" s="14"/>
      <c r="D61" s="14"/>
      <c r="E61" s="112"/>
      <c r="F61" s="112"/>
      <c r="G61" s="112"/>
      <c r="H61" s="112"/>
      <c r="I61" s="112"/>
      <c r="J61" s="112"/>
      <c r="K61" s="64"/>
      <c r="L61" s="64"/>
      <c r="M61" s="99"/>
      <c r="N61" s="64"/>
      <c r="O61" s="64"/>
      <c r="P61" s="99"/>
      <c r="Q61" s="64"/>
      <c r="R61" s="64"/>
      <c r="S61" s="64"/>
      <c r="T61" s="99"/>
    </row>
    <row r="62" spans="1:20" x14ac:dyDescent="0.25">
      <c r="A62" s="62"/>
      <c r="B62" s="14"/>
      <c r="C62" s="14"/>
      <c r="D62" s="14"/>
      <c r="E62" s="112"/>
      <c r="F62" s="112"/>
      <c r="G62" s="112"/>
      <c r="H62" s="112"/>
      <c r="I62" s="112"/>
      <c r="J62" s="112"/>
      <c r="K62" s="64"/>
      <c r="L62" s="64"/>
      <c r="M62" s="99"/>
      <c r="N62" s="64"/>
      <c r="O62" s="64"/>
      <c r="P62" s="99"/>
      <c r="Q62" s="64"/>
      <c r="R62" s="64"/>
      <c r="S62" s="64"/>
      <c r="T62" s="99"/>
    </row>
    <row r="63" spans="1:20" x14ac:dyDescent="0.25">
      <c r="A63" s="62"/>
      <c r="B63" s="14"/>
      <c r="C63" s="14"/>
      <c r="D63" s="14"/>
      <c r="E63" s="112"/>
      <c r="F63" s="112"/>
      <c r="G63" s="112"/>
      <c r="H63" s="112"/>
      <c r="I63" s="112"/>
      <c r="J63" s="112"/>
      <c r="K63" s="64"/>
      <c r="L63" s="64"/>
      <c r="M63" s="99"/>
      <c r="N63" s="64"/>
      <c r="O63" s="64"/>
      <c r="P63" s="99"/>
      <c r="Q63" s="64"/>
      <c r="R63" s="64"/>
      <c r="S63" s="64"/>
      <c r="T63" s="99"/>
    </row>
    <row r="64" spans="1:20" x14ac:dyDescent="0.25">
      <c r="A64" s="62"/>
      <c r="B64" s="14"/>
      <c r="C64" s="14"/>
      <c r="D64" s="14"/>
      <c r="E64" s="112"/>
      <c r="F64" s="112"/>
      <c r="G64" s="112"/>
      <c r="H64" s="112"/>
      <c r="I64" s="112"/>
      <c r="J64" s="112"/>
      <c r="K64" s="64"/>
      <c r="L64" s="64"/>
      <c r="M64" s="99"/>
      <c r="N64" s="64"/>
      <c r="O64" s="64"/>
      <c r="P64" s="99"/>
      <c r="Q64" s="64"/>
      <c r="R64" s="64"/>
      <c r="S64" s="64"/>
      <c r="T64" s="99"/>
    </row>
    <row r="65" spans="1:20" x14ac:dyDescent="0.25">
      <c r="A65" s="62"/>
      <c r="B65" s="14"/>
      <c r="C65" s="14"/>
      <c r="D65" s="14"/>
      <c r="E65" s="112"/>
      <c r="F65" s="112"/>
      <c r="G65" s="112"/>
      <c r="H65" s="112"/>
      <c r="I65" s="112"/>
      <c r="J65" s="112"/>
      <c r="K65" s="64"/>
      <c r="L65" s="64"/>
      <c r="M65" s="99"/>
      <c r="N65" s="64"/>
      <c r="O65" s="64"/>
      <c r="P65" s="99"/>
      <c r="Q65" s="64"/>
      <c r="R65" s="64"/>
      <c r="S65" s="64"/>
      <c r="T65" s="99"/>
    </row>
    <row r="66" spans="1:20" x14ac:dyDescent="0.25">
      <c r="A66" s="62"/>
      <c r="B66" s="14"/>
      <c r="C66" s="14"/>
      <c r="D66" s="14"/>
      <c r="E66" s="112"/>
      <c r="F66" s="112"/>
      <c r="G66" s="112"/>
      <c r="H66" s="112"/>
      <c r="I66" s="112"/>
      <c r="J66" s="112"/>
      <c r="K66" s="64"/>
      <c r="L66" s="64"/>
      <c r="M66" s="99"/>
      <c r="N66" s="64"/>
      <c r="O66" s="64"/>
      <c r="P66" s="99"/>
      <c r="Q66" s="64"/>
      <c r="R66" s="64"/>
      <c r="S66" s="64"/>
      <c r="T66" s="99"/>
    </row>
    <row r="67" spans="1:20" x14ac:dyDescent="0.25">
      <c r="A67" s="62"/>
      <c r="B67" s="14"/>
      <c r="C67" s="14"/>
      <c r="D67" s="14"/>
      <c r="E67" s="112"/>
      <c r="F67" s="112"/>
      <c r="G67" s="112"/>
      <c r="H67" s="112"/>
      <c r="I67" s="112"/>
      <c r="J67" s="112"/>
      <c r="K67" s="64"/>
      <c r="L67" s="64"/>
      <c r="M67" s="99"/>
      <c r="N67" s="64"/>
      <c r="O67" s="64"/>
      <c r="P67" s="99"/>
      <c r="Q67" s="64"/>
      <c r="R67" s="64"/>
      <c r="S67" s="64"/>
      <c r="T67" s="99"/>
    </row>
    <row r="68" spans="1:20" x14ac:dyDescent="0.25">
      <c r="A68" s="62"/>
      <c r="B68" s="14"/>
      <c r="C68" s="14"/>
      <c r="D68" s="14"/>
      <c r="E68" s="112"/>
      <c r="F68" s="112"/>
      <c r="G68" s="112"/>
      <c r="H68" s="112"/>
      <c r="I68" s="112"/>
      <c r="J68" s="112"/>
      <c r="K68" s="64"/>
      <c r="L68" s="64"/>
      <c r="M68" s="99"/>
      <c r="N68" s="64"/>
      <c r="O68" s="64"/>
      <c r="P68" s="99"/>
      <c r="Q68" s="64"/>
      <c r="R68" s="64"/>
      <c r="S68" s="64"/>
      <c r="T68" s="99"/>
    </row>
    <row r="69" spans="1:20" x14ac:dyDescent="0.25">
      <c r="A69" s="62"/>
      <c r="B69" s="14"/>
      <c r="C69" s="14"/>
      <c r="D69" s="14"/>
      <c r="E69" s="112"/>
      <c r="F69" s="112"/>
      <c r="G69" s="112"/>
      <c r="H69" s="112"/>
      <c r="I69" s="112"/>
      <c r="J69" s="112"/>
      <c r="K69" s="64"/>
      <c r="L69" s="64"/>
      <c r="M69" s="99"/>
      <c r="N69" s="64"/>
      <c r="O69" s="64"/>
      <c r="P69" s="99"/>
      <c r="Q69" s="64"/>
      <c r="R69" s="64"/>
      <c r="S69" s="64"/>
      <c r="T69" s="99"/>
    </row>
    <row r="70" spans="1:20" x14ac:dyDescent="0.25">
      <c r="A70" s="62"/>
      <c r="B70" s="14"/>
      <c r="C70" s="14"/>
      <c r="D70" s="14"/>
      <c r="E70" s="112"/>
      <c r="F70" s="112"/>
      <c r="G70" s="112"/>
      <c r="H70" s="112"/>
      <c r="I70" s="112"/>
      <c r="J70" s="112"/>
      <c r="K70" s="64"/>
      <c r="L70" s="64"/>
      <c r="M70" s="99"/>
      <c r="N70" s="64"/>
      <c r="O70" s="64"/>
      <c r="P70" s="99"/>
      <c r="Q70" s="64"/>
      <c r="R70" s="64"/>
      <c r="S70" s="64"/>
      <c r="T70" s="99"/>
    </row>
    <row r="71" spans="1:20" x14ac:dyDescent="0.25">
      <c r="A71" s="62"/>
      <c r="B71" s="14"/>
      <c r="C71" s="14"/>
      <c r="D71" s="14"/>
      <c r="E71" s="112"/>
      <c r="F71" s="112"/>
      <c r="G71" s="112"/>
      <c r="H71" s="112"/>
      <c r="I71" s="112"/>
      <c r="J71" s="112"/>
      <c r="K71" s="64"/>
      <c r="L71" s="64"/>
      <c r="M71" s="99"/>
      <c r="N71" s="64"/>
      <c r="O71" s="64"/>
      <c r="P71" s="99"/>
      <c r="Q71" s="64"/>
      <c r="R71" s="64"/>
      <c r="S71" s="64"/>
      <c r="T71" s="99"/>
    </row>
    <row r="72" spans="1:20" x14ac:dyDescent="0.25">
      <c r="A72" s="62"/>
      <c r="B72" s="14"/>
      <c r="C72" s="14"/>
      <c r="D72" s="14"/>
      <c r="E72" s="112"/>
      <c r="F72" s="112"/>
      <c r="G72" s="112"/>
      <c r="H72" s="112"/>
      <c r="I72" s="112"/>
      <c r="J72" s="112"/>
      <c r="K72" s="64"/>
      <c r="L72" s="64"/>
      <c r="M72" s="99"/>
      <c r="N72" s="64"/>
      <c r="O72" s="64"/>
      <c r="P72" s="99"/>
      <c r="Q72" s="64"/>
      <c r="R72" s="64"/>
      <c r="S72" s="64"/>
      <c r="T72" s="99"/>
    </row>
    <row r="73" spans="1:20" x14ac:dyDescent="0.25">
      <c r="A73" s="62"/>
      <c r="B73" s="14"/>
      <c r="C73" s="14"/>
      <c r="D73" s="14"/>
      <c r="E73" s="112"/>
      <c r="F73" s="112"/>
      <c r="G73" s="112"/>
      <c r="H73" s="112"/>
      <c r="I73" s="112"/>
      <c r="J73" s="112"/>
      <c r="K73" s="64"/>
      <c r="L73" s="64"/>
      <c r="M73" s="99"/>
      <c r="N73" s="64"/>
      <c r="O73" s="64"/>
      <c r="P73" s="99"/>
      <c r="Q73" s="64"/>
      <c r="R73" s="64"/>
      <c r="S73" s="64"/>
      <c r="T73" s="99"/>
    </row>
    <row r="74" spans="1:20" x14ac:dyDescent="0.25">
      <c r="A74" s="62"/>
      <c r="B74" s="14"/>
      <c r="C74" s="14"/>
      <c r="D74" s="14"/>
      <c r="E74" s="112"/>
      <c r="F74" s="112"/>
      <c r="G74" s="112"/>
      <c r="H74" s="112"/>
      <c r="I74" s="112"/>
      <c r="J74" s="112"/>
      <c r="K74" s="64"/>
      <c r="L74" s="64"/>
      <c r="M74" s="99"/>
      <c r="N74" s="64"/>
      <c r="O74" s="64"/>
      <c r="P74" s="99"/>
      <c r="Q74" s="64"/>
      <c r="R74" s="64"/>
      <c r="S74" s="64"/>
      <c r="T74" s="99"/>
    </row>
    <row r="75" spans="1:20" x14ac:dyDescent="0.25">
      <c r="A75" s="62"/>
      <c r="B75" s="14"/>
      <c r="C75" s="14"/>
      <c r="D75" s="14"/>
      <c r="E75" s="112"/>
      <c r="F75" s="112"/>
      <c r="G75" s="112"/>
      <c r="H75" s="112"/>
      <c r="I75" s="112"/>
      <c r="J75" s="112"/>
      <c r="K75" s="64"/>
      <c r="L75" s="64"/>
      <c r="M75" s="99"/>
      <c r="N75" s="64"/>
      <c r="O75" s="64"/>
      <c r="P75" s="99"/>
      <c r="Q75" s="64"/>
      <c r="R75" s="64"/>
      <c r="S75" s="64"/>
      <c r="T75" s="99"/>
    </row>
    <row r="76" spans="1:20" x14ac:dyDescent="0.25">
      <c r="A76" s="62"/>
      <c r="B76" s="14"/>
      <c r="C76" s="14"/>
      <c r="D76" s="14"/>
      <c r="E76" s="112"/>
      <c r="F76" s="112"/>
      <c r="G76" s="112"/>
      <c r="H76" s="112"/>
      <c r="I76" s="112"/>
      <c r="J76" s="112"/>
      <c r="K76" s="64"/>
      <c r="L76" s="64"/>
      <c r="M76" s="99"/>
      <c r="N76" s="64"/>
      <c r="O76" s="64"/>
      <c r="P76" s="99"/>
      <c r="Q76" s="64"/>
      <c r="R76" s="64"/>
      <c r="S76" s="64"/>
      <c r="T76" s="99"/>
    </row>
    <row r="77" spans="1:20" x14ac:dyDescent="0.25">
      <c r="A77" s="62"/>
      <c r="B77" s="14"/>
      <c r="C77" s="14"/>
      <c r="D77" s="14"/>
      <c r="E77" s="112"/>
      <c r="F77" s="112"/>
      <c r="G77" s="112"/>
      <c r="H77" s="112"/>
      <c r="I77" s="112"/>
      <c r="J77" s="112"/>
      <c r="K77" s="64"/>
      <c r="L77" s="64"/>
      <c r="M77" s="99"/>
      <c r="N77" s="64"/>
      <c r="O77" s="64"/>
      <c r="P77" s="99"/>
      <c r="Q77" s="64"/>
      <c r="R77" s="64"/>
      <c r="S77" s="64"/>
      <c r="T77" s="99"/>
    </row>
    <row r="78" spans="1:20" x14ac:dyDescent="0.25">
      <c r="A78" s="62"/>
      <c r="B78" s="14"/>
      <c r="C78" s="14"/>
      <c r="D78" s="14"/>
      <c r="E78" s="112"/>
      <c r="F78" s="112"/>
      <c r="G78" s="112"/>
      <c r="H78" s="112"/>
      <c r="I78" s="112"/>
      <c r="J78" s="112"/>
      <c r="K78" s="64"/>
      <c r="L78" s="64"/>
      <c r="M78" s="99"/>
      <c r="N78" s="64"/>
      <c r="O78" s="64"/>
      <c r="P78" s="99"/>
      <c r="Q78" s="64"/>
      <c r="R78" s="64"/>
      <c r="S78" s="64"/>
      <c r="T78" s="99"/>
    </row>
    <row r="79" spans="1:20" x14ac:dyDescent="0.25">
      <c r="A79" s="62"/>
      <c r="B79" s="14"/>
      <c r="C79" s="14"/>
      <c r="D79" s="14"/>
      <c r="E79" s="112"/>
      <c r="F79" s="112"/>
      <c r="G79" s="112"/>
      <c r="H79" s="112"/>
      <c r="I79" s="112"/>
      <c r="J79" s="112"/>
      <c r="K79" s="64"/>
      <c r="L79" s="64"/>
      <c r="M79" s="99"/>
      <c r="N79" s="64"/>
      <c r="O79" s="64"/>
      <c r="P79" s="99"/>
      <c r="Q79" s="64"/>
      <c r="R79" s="64"/>
      <c r="S79" s="64"/>
      <c r="T79" s="99"/>
    </row>
    <row r="80" spans="1:20" x14ac:dyDescent="0.25">
      <c r="A80" s="62"/>
      <c r="B80" s="14"/>
      <c r="C80" s="14"/>
      <c r="D80" s="14"/>
      <c r="E80" s="112"/>
      <c r="F80" s="112"/>
      <c r="G80" s="112"/>
      <c r="H80" s="112"/>
      <c r="I80" s="112"/>
      <c r="J80" s="112"/>
      <c r="K80" s="64"/>
      <c r="L80" s="64"/>
      <c r="M80" s="99"/>
      <c r="N80" s="64"/>
      <c r="O80" s="64"/>
      <c r="P80" s="99"/>
      <c r="Q80" s="64"/>
      <c r="R80" s="64"/>
      <c r="S80" s="64"/>
      <c r="T80" s="99"/>
    </row>
    <row r="81" spans="1:20" x14ac:dyDescent="0.25">
      <c r="A81" s="62"/>
      <c r="B81" s="14"/>
      <c r="C81" s="14"/>
      <c r="D81" s="14"/>
      <c r="E81" s="112"/>
      <c r="F81" s="112"/>
      <c r="G81" s="112"/>
      <c r="H81" s="112"/>
      <c r="I81" s="112"/>
      <c r="J81" s="112"/>
      <c r="K81" s="64"/>
      <c r="L81" s="64"/>
      <c r="M81" s="99"/>
      <c r="N81" s="64"/>
      <c r="O81" s="64"/>
      <c r="P81" s="99"/>
      <c r="Q81" s="64"/>
      <c r="R81" s="64"/>
      <c r="S81" s="64"/>
      <c r="T81" s="99"/>
    </row>
    <row r="82" spans="1:20" x14ac:dyDescent="0.25">
      <c r="A82" s="62"/>
      <c r="B82" s="14"/>
      <c r="C82" s="14"/>
      <c r="D82" s="14"/>
      <c r="E82" s="112"/>
      <c r="F82" s="112"/>
      <c r="G82" s="112"/>
      <c r="H82" s="112"/>
      <c r="I82" s="112"/>
      <c r="J82" s="112"/>
      <c r="K82" s="64"/>
      <c r="L82" s="64"/>
      <c r="M82" s="99"/>
      <c r="N82" s="64"/>
      <c r="O82" s="64"/>
      <c r="P82" s="99"/>
      <c r="Q82" s="64"/>
      <c r="R82" s="64"/>
      <c r="S82" s="64"/>
      <c r="T82" s="99"/>
    </row>
    <row r="83" spans="1:20" x14ac:dyDescent="0.25">
      <c r="A83" s="62"/>
      <c r="B83" s="14"/>
      <c r="C83" s="14"/>
      <c r="D83" s="14"/>
      <c r="E83" s="112"/>
      <c r="F83" s="112"/>
      <c r="G83" s="112"/>
      <c r="H83" s="112"/>
      <c r="I83" s="112"/>
      <c r="J83" s="112"/>
      <c r="K83" s="64"/>
      <c r="L83" s="64"/>
      <c r="M83" s="99"/>
      <c r="N83" s="64"/>
      <c r="O83" s="64"/>
      <c r="P83" s="99"/>
      <c r="Q83" s="64"/>
      <c r="R83" s="64"/>
      <c r="S83" s="64"/>
      <c r="T83" s="99"/>
    </row>
    <row r="84" spans="1:20" x14ac:dyDescent="0.25">
      <c r="A84" s="62"/>
      <c r="B84" s="14"/>
      <c r="C84" s="14"/>
      <c r="D84" s="14"/>
      <c r="E84" s="112"/>
      <c r="F84" s="112"/>
      <c r="G84" s="112"/>
      <c r="H84" s="112"/>
      <c r="I84" s="112"/>
      <c r="J84" s="112"/>
      <c r="K84" s="64"/>
      <c r="L84" s="64"/>
      <c r="M84" s="99"/>
      <c r="N84" s="64"/>
      <c r="O84" s="64"/>
      <c r="P84" s="99"/>
      <c r="Q84" s="64"/>
      <c r="R84" s="64"/>
      <c r="S84" s="64"/>
      <c r="T84" s="99"/>
    </row>
    <row r="85" spans="1:20" x14ac:dyDescent="0.25">
      <c r="A85" s="62"/>
      <c r="B85" s="14"/>
      <c r="C85" s="14"/>
      <c r="D85" s="14"/>
      <c r="E85" s="112"/>
      <c r="F85" s="112"/>
      <c r="G85" s="112"/>
      <c r="H85" s="112"/>
      <c r="I85" s="112"/>
      <c r="J85" s="112"/>
      <c r="K85" s="64"/>
      <c r="L85" s="64"/>
      <c r="M85" s="64"/>
      <c r="N85" s="64"/>
      <c r="O85" s="64"/>
      <c r="P85" s="99"/>
      <c r="Q85" s="64"/>
      <c r="R85" s="64"/>
      <c r="S85" s="64"/>
      <c r="T85" s="99"/>
    </row>
    <row r="86" spans="1:20" x14ac:dyDescent="0.25">
      <c r="A86" s="62"/>
      <c r="B86" s="14"/>
      <c r="C86" s="14"/>
      <c r="D86" s="14"/>
      <c r="E86" s="112"/>
      <c r="F86" s="112"/>
      <c r="G86" s="112"/>
      <c r="H86" s="112"/>
      <c r="I86" s="112"/>
      <c r="J86" s="112"/>
      <c r="K86" s="64"/>
      <c r="L86" s="64"/>
      <c r="M86" s="64"/>
      <c r="N86" s="64"/>
      <c r="O86" s="64"/>
      <c r="P86" s="99"/>
      <c r="Q86" s="64"/>
      <c r="R86" s="64"/>
      <c r="S86" s="64"/>
      <c r="T86" s="99"/>
    </row>
    <row r="87" spans="1:20" x14ac:dyDescent="0.25">
      <c r="A87" s="62"/>
      <c r="B87" s="14"/>
      <c r="C87" s="14"/>
      <c r="D87" s="14"/>
      <c r="E87" s="112"/>
      <c r="F87" s="112"/>
      <c r="G87" s="112"/>
      <c r="H87" s="112"/>
      <c r="I87" s="112"/>
      <c r="J87" s="112"/>
      <c r="K87" s="64"/>
      <c r="L87" s="64"/>
      <c r="M87" s="64"/>
      <c r="N87" s="64"/>
      <c r="O87" s="64"/>
      <c r="P87" s="99"/>
      <c r="Q87" s="64"/>
      <c r="R87" s="64"/>
      <c r="S87" s="64"/>
      <c r="T87" s="99"/>
    </row>
    <row r="88" spans="1:20" x14ac:dyDescent="0.25">
      <c r="A88" s="62"/>
      <c r="B88" s="14"/>
      <c r="C88" s="14"/>
      <c r="D88" s="14"/>
      <c r="E88" s="112"/>
      <c r="F88" s="112"/>
      <c r="G88" s="112"/>
      <c r="H88" s="112"/>
      <c r="I88" s="112"/>
      <c r="J88" s="112"/>
      <c r="K88" s="64"/>
      <c r="L88" s="64"/>
      <c r="M88" s="64"/>
      <c r="N88" s="64"/>
      <c r="O88" s="64"/>
      <c r="P88" s="99"/>
      <c r="Q88" s="64"/>
      <c r="R88" s="64"/>
      <c r="S88" s="64"/>
      <c r="T88" s="99"/>
    </row>
    <row r="89" spans="1:20" x14ac:dyDescent="0.25">
      <c r="A89" s="62"/>
      <c r="B89" s="14"/>
      <c r="C89" s="14"/>
      <c r="D89" s="14"/>
      <c r="E89" s="112"/>
      <c r="F89" s="112"/>
      <c r="G89" s="112"/>
      <c r="H89" s="112"/>
      <c r="I89" s="112"/>
      <c r="J89" s="112"/>
      <c r="K89" s="64"/>
      <c r="L89" s="64"/>
      <c r="M89" s="64"/>
      <c r="N89" s="64"/>
      <c r="O89" s="64"/>
      <c r="P89" s="99"/>
      <c r="Q89" s="64"/>
      <c r="R89" s="64"/>
      <c r="S89" s="64"/>
      <c r="T89" s="99"/>
    </row>
    <row r="90" spans="1:20" x14ac:dyDescent="0.25">
      <c r="A90" s="62"/>
      <c r="B90" s="14"/>
      <c r="C90" s="14"/>
      <c r="D90" s="14"/>
      <c r="E90" s="112"/>
      <c r="F90" s="112"/>
      <c r="G90" s="112"/>
      <c r="H90" s="112"/>
      <c r="I90" s="112"/>
      <c r="J90" s="112"/>
      <c r="K90" s="64"/>
      <c r="L90" s="64"/>
      <c r="M90" s="64"/>
      <c r="N90" s="64"/>
      <c r="O90" s="64"/>
      <c r="P90" s="99"/>
      <c r="Q90" s="64"/>
      <c r="R90" s="64"/>
      <c r="S90" s="64"/>
      <c r="T90" s="99"/>
    </row>
    <row r="91" spans="1:20" x14ac:dyDescent="0.25">
      <c r="A91" s="62"/>
      <c r="B91" s="14"/>
      <c r="C91" s="14"/>
      <c r="D91" s="14"/>
      <c r="E91" s="112"/>
      <c r="F91" s="112"/>
      <c r="G91" s="112"/>
      <c r="H91" s="112"/>
      <c r="I91" s="112"/>
      <c r="J91" s="112"/>
      <c r="K91" s="64"/>
      <c r="L91" s="64"/>
      <c r="M91" s="64"/>
      <c r="N91" s="64"/>
      <c r="O91" s="64"/>
      <c r="P91" s="99"/>
      <c r="Q91" s="64"/>
      <c r="R91" s="64"/>
      <c r="S91" s="64"/>
      <c r="T91" s="99"/>
    </row>
    <row r="92" spans="1:20" x14ac:dyDescent="0.25">
      <c r="A92" s="62"/>
      <c r="B92" s="14"/>
      <c r="C92" s="14"/>
      <c r="D92" s="14"/>
      <c r="E92" s="112"/>
      <c r="F92" s="112"/>
      <c r="G92" s="112"/>
      <c r="H92" s="112"/>
      <c r="I92" s="112"/>
      <c r="J92" s="112"/>
      <c r="K92" s="64"/>
      <c r="L92" s="64"/>
      <c r="M92" s="64"/>
      <c r="N92" s="64"/>
      <c r="O92" s="64"/>
      <c r="P92" s="99"/>
      <c r="Q92" s="64"/>
      <c r="R92" s="64"/>
      <c r="S92" s="64"/>
      <c r="T92" s="99"/>
    </row>
    <row r="93" spans="1:20" x14ac:dyDescent="0.25">
      <c r="A93" s="62"/>
      <c r="B93" s="14"/>
      <c r="C93" s="14"/>
      <c r="D93" s="14"/>
      <c r="E93" s="112"/>
      <c r="F93" s="112"/>
      <c r="G93" s="112"/>
      <c r="H93" s="112"/>
      <c r="I93" s="112"/>
      <c r="J93" s="112"/>
      <c r="K93" s="64"/>
      <c r="L93" s="64"/>
      <c r="M93" s="64"/>
      <c r="N93" s="64"/>
      <c r="O93" s="64"/>
      <c r="P93" s="99"/>
      <c r="Q93" s="64"/>
      <c r="R93" s="64"/>
      <c r="S93" s="64"/>
      <c r="T93" s="99"/>
    </row>
    <row r="94" spans="1:20" x14ac:dyDescent="0.25">
      <c r="A94" s="62"/>
      <c r="B94" s="14"/>
      <c r="C94" s="14"/>
      <c r="D94" s="14"/>
      <c r="E94" s="112"/>
      <c r="F94" s="112"/>
      <c r="G94" s="112"/>
      <c r="H94" s="112"/>
      <c r="I94" s="112"/>
      <c r="J94" s="112"/>
      <c r="K94" s="64"/>
      <c r="L94" s="64"/>
      <c r="M94" s="64"/>
      <c r="N94" s="64"/>
      <c r="O94" s="64"/>
      <c r="P94" s="99"/>
      <c r="Q94" s="64"/>
      <c r="R94" s="64"/>
      <c r="S94" s="64"/>
      <c r="T94" s="99"/>
    </row>
    <row r="95" spans="1:20" x14ac:dyDescent="0.25">
      <c r="A95" s="62"/>
      <c r="B95" s="14"/>
      <c r="C95" s="14"/>
      <c r="D95" s="14"/>
      <c r="E95" s="112"/>
      <c r="F95" s="112"/>
      <c r="G95" s="112"/>
      <c r="H95" s="112"/>
      <c r="I95" s="112"/>
      <c r="J95" s="112"/>
      <c r="K95" s="64"/>
      <c r="L95" s="64"/>
      <c r="M95" s="64"/>
      <c r="N95" s="64"/>
      <c r="O95" s="64"/>
      <c r="P95" s="99"/>
      <c r="Q95" s="64"/>
      <c r="R95" s="64"/>
      <c r="S95" s="64"/>
      <c r="T95" s="99"/>
    </row>
    <row r="96" spans="1:20" x14ac:dyDescent="0.25">
      <c r="A96" s="62"/>
      <c r="B96" s="14"/>
      <c r="C96" s="14"/>
      <c r="D96" s="14"/>
      <c r="E96" s="112"/>
      <c r="F96" s="112"/>
      <c r="G96" s="112"/>
      <c r="H96" s="112"/>
      <c r="I96" s="112"/>
      <c r="J96" s="112"/>
      <c r="K96" s="64"/>
      <c r="L96" s="64"/>
      <c r="M96" s="64"/>
      <c r="N96" s="64"/>
      <c r="O96" s="64"/>
      <c r="P96" s="99"/>
      <c r="Q96" s="64"/>
      <c r="R96" s="64"/>
      <c r="S96" s="64"/>
      <c r="T96" s="99"/>
    </row>
    <row r="97" spans="1:20" x14ac:dyDescent="0.25">
      <c r="A97" s="62"/>
      <c r="B97" s="14"/>
      <c r="C97" s="14"/>
      <c r="D97" s="14"/>
      <c r="E97" s="112"/>
      <c r="F97" s="112"/>
      <c r="G97" s="112"/>
      <c r="H97" s="112"/>
      <c r="I97" s="112"/>
      <c r="J97" s="112"/>
      <c r="K97" s="64"/>
      <c r="L97" s="64"/>
      <c r="M97" s="64"/>
      <c r="N97" s="64"/>
      <c r="O97" s="64"/>
      <c r="P97" s="99"/>
      <c r="Q97" s="64"/>
      <c r="R97" s="64"/>
      <c r="S97" s="64"/>
      <c r="T97" s="99"/>
    </row>
    <row r="98" spans="1:20" x14ac:dyDescent="0.25">
      <c r="A98" s="62"/>
      <c r="B98" s="14"/>
      <c r="C98" s="14"/>
      <c r="D98" s="14"/>
      <c r="E98" s="112"/>
      <c r="F98" s="112"/>
      <c r="G98" s="112"/>
      <c r="H98" s="112"/>
      <c r="I98" s="112"/>
      <c r="J98" s="112"/>
      <c r="K98" s="64"/>
      <c r="L98" s="64"/>
      <c r="M98" s="64"/>
      <c r="N98" s="64"/>
      <c r="O98" s="64"/>
      <c r="P98" s="99"/>
      <c r="Q98" s="64"/>
      <c r="R98" s="64"/>
      <c r="S98" s="64"/>
      <c r="T98" s="99"/>
    </row>
    <row r="99" spans="1:20" x14ac:dyDescent="0.25">
      <c r="A99" s="62"/>
      <c r="B99" s="14"/>
      <c r="C99" s="14"/>
      <c r="D99" s="14"/>
      <c r="E99" s="112"/>
      <c r="F99" s="112"/>
      <c r="G99" s="112"/>
      <c r="H99" s="112"/>
      <c r="I99" s="112"/>
      <c r="J99" s="112"/>
      <c r="K99" s="64"/>
      <c r="L99" s="64"/>
      <c r="M99" s="64"/>
      <c r="N99" s="64"/>
      <c r="O99" s="64"/>
      <c r="P99" s="99"/>
      <c r="Q99" s="64"/>
      <c r="R99" s="64"/>
      <c r="S99" s="64"/>
      <c r="T99" s="99"/>
    </row>
    <row r="100" spans="1:20" x14ac:dyDescent="0.25">
      <c r="A100" s="62"/>
      <c r="B100" s="14"/>
      <c r="C100" s="14"/>
      <c r="D100" s="14"/>
      <c r="E100" s="112"/>
      <c r="F100" s="112"/>
      <c r="G100" s="112"/>
      <c r="H100" s="112"/>
      <c r="I100" s="112"/>
      <c r="J100" s="112"/>
      <c r="K100" s="64"/>
      <c r="L100" s="64"/>
      <c r="M100" s="64"/>
      <c r="N100" s="64"/>
      <c r="O100" s="64"/>
      <c r="P100" s="99"/>
      <c r="Q100" s="64"/>
      <c r="R100" s="64"/>
      <c r="S100" s="64"/>
      <c r="T100" s="99"/>
    </row>
    <row r="101" spans="1:20" x14ac:dyDescent="0.25">
      <c r="A101" s="62"/>
      <c r="B101" s="14"/>
      <c r="C101" s="14"/>
      <c r="D101" s="14"/>
      <c r="E101" s="112"/>
      <c r="F101" s="112"/>
      <c r="G101" s="112"/>
      <c r="H101" s="112"/>
      <c r="I101" s="112"/>
      <c r="J101" s="112"/>
      <c r="K101" s="64"/>
      <c r="L101" s="64"/>
      <c r="M101" s="64"/>
      <c r="N101" s="64"/>
      <c r="O101" s="64"/>
      <c r="P101" s="99"/>
      <c r="Q101" s="64"/>
      <c r="R101" s="64"/>
      <c r="S101" s="64"/>
      <c r="T101" s="64"/>
    </row>
    <row r="102" spans="1:20" x14ac:dyDescent="0.25">
      <c r="A102" s="62"/>
      <c r="B102" s="14"/>
      <c r="C102" s="14"/>
      <c r="D102" s="14"/>
      <c r="E102" s="112"/>
      <c r="F102" s="112"/>
      <c r="G102" s="112"/>
      <c r="H102" s="112"/>
      <c r="I102" s="112"/>
      <c r="J102" s="112"/>
      <c r="K102" s="64"/>
      <c r="L102" s="64"/>
      <c r="M102" s="64"/>
      <c r="N102" s="64"/>
      <c r="O102" s="64"/>
      <c r="P102" s="64"/>
      <c r="Q102" s="64"/>
      <c r="R102" s="64"/>
      <c r="S102" s="64"/>
      <c r="T102" s="64"/>
    </row>
    <row r="103" spans="1:20" x14ac:dyDescent="0.25">
      <c r="A103" s="62"/>
      <c r="B103" s="14"/>
      <c r="C103" s="14"/>
      <c r="D103" s="14"/>
      <c r="E103" s="112"/>
      <c r="F103" s="112"/>
      <c r="G103" s="112"/>
      <c r="H103" s="112"/>
      <c r="I103" s="112"/>
      <c r="J103" s="112"/>
      <c r="K103" s="64"/>
      <c r="L103" s="64"/>
      <c r="M103" s="64"/>
      <c r="N103" s="64"/>
      <c r="O103" s="64"/>
      <c r="P103" s="64"/>
      <c r="Q103" s="64"/>
      <c r="R103" s="64"/>
      <c r="S103" s="64"/>
      <c r="T103" s="64"/>
    </row>
    <row r="104" spans="1:20" x14ac:dyDescent="0.25">
      <c r="A104" s="62"/>
      <c r="B104" s="14"/>
      <c r="C104" s="14"/>
      <c r="D104" s="14"/>
      <c r="E104" s="112"/>
      <c r="F104" s="112"/>
      <c r="G104" s="112"/>
      <c r="H104" s="112"/>
      <c r="I104" s="112"/>
      <c r="J104" s="112"/>
      <c r="K104" s="64"/>
      <c r="L104" s="64"/>
      <c r="M104" s="64"/>
      <c r="N104" s="64"/>
      <c r="O104" s="64"/>
      <c r="P104" s="64"/>
      <c r="Q104" s="64"/>
      <c r="R104" s="64"/>
      <c r="S104" s="64"/>
      <c r="T104" s="64"/>
    </row>
    <row r="105" spans="1:20" x14ac:dyDescent="0.25">
      <c r="A105" s="62"/>
      <c r="B105" s="14"/>
      <c r="C105" s="14"/>
      <c r="D105" s="14"/>
      <c r="E105" s="112"/>
      <c r="F105" s="112"/>
      <c r="G105" s="112"/>
      <c r="H105" s="112"/>
      <c r="I105" s="112"/>
      <c r="J105" s="112"/>
      <c r="K105" s="64"/>
      <c r="L105" s="64"/>
      <c r="M105" s="64"/>
      <c r="N105" s="64"/>
      <c r="O105" s="64"/>
      <c r="P105" s="64"/>
      <c r="Q105" s="64"/>
      <c r="R105" s="64"/>
      <c r="S105" s="64"/>
      <c r="T105" s="64"/>
    </row>
    <row r="106" spans="1:20" x14ac:dyDescent="0.25">
      <c r="A106" s="62"/>
      <c r="B106" s="14"/>
      <c r="C106" s="14"/>
      <c r="D106" s="14"/>
      <c r="E106" s="112"/>
      <c r="F106" s="112"/>
      <c r="G106" s="112"/>
      <c r="H106" s="112"/>
      <c r="I106" s="112"/>
      <c r="J106" s="112"/>
      <c r="K106" s="64"/>
      <c r="L106" s="64"/>
      <c r="M106" s="64"/>
      <c r="N106" s="64"/>
      <c r="O106" s="64"/>
      <c r="P106" s="64"/>
      <c r="Q106" s="64"/>
      <c r="R106" s="64"/>
      <c r="S106" s="64"/>
      <c r="T106" s="64"/>
    </row>
    <row r="107" spans="1:20" x14ac:dyDescent="0.25">
      <c r="A107" s="62"/>
      <c r="B107" s="14"/>
      <c r="C107" s="14"/>
      <c r="D107" s="14"/>
      <c r="E107" s="112"/>
      <c r="F107" s="112"/>
      <c r="G107" s="112"/>
      <c r="H107" s="112"/>
      <c r="I107" s="112"/>
      <c r="J107" s="112"/>
      <c r="K107" s="64"/>
      <c r="L107" s="64"/>
      <c r="M107" s="64"/>
      <c r="N107" s="64"/>
      <c r="O107" s="64"/>
      <c r="P107" s="64"/>
      <c r="Q107" s="64"/>
      <c r="R107" s="64"/>
      <c r="S107" s="64"/>
      <c r="T107" s="64"/>
    </row>
    <row r="108" spans="1:20" x14ac:dyDescent="0.25">
      <c r="A108" s="62"/>
      <c r="B108" s="14"/>
      <c r="C108" s="14"/>
      <c r="D108" s="14"/>
      <c r="E108" s="112"/>
      <c r="F108" s="112"/>
      <c r="G108" s="112"/>
      <c r="H108" s="112"/>
      <c r="I108" s="112"/>
      <c r="J108" s="112"/>
      <c r="K108" s="64"/>
      <c r="L108" s="64"/>
      <c r="M108" s="64"/>
      <c r="N108" s="64"/>
      <c r="O108" s="64"/>
      <c r="P108" s="64"/>
      <c r="Q108" s="64"/>
      <c r="R108" s="64"/>
      <c r="S108" s="64"/>
      <c r="T108" s="64"/>
    </row>
    <row r="109" spans="1:20" x14ac:dyDescent="0.25">
      <c r="A109" s="62"/>
      <c r="B109" s="14"/>
      <c r="C109" s="14"/>
      <c r="D109" s="14"/>
      <c r="E109" s="112"/>
      <c r="F109" s="112"/>
      <c r="G109" s="112"/>
      <c r="H109" s="112"/>
      <c r="I109" s="112"/>
      <c r="J109" s="112"/>
      <c r="K109" s="64"/>
      <c r="L109" s="64"/>
      <c r="M109" s="64"/>
      <c r="N109" s="64"/>
      <c r="O109" s="64"/>
      <c r="P109" s="64"/>
      <c r="Q109" s="64"/>
      <c r="R109" s="64"/>
      <c r="S109" s="64"/>
      <c r="T109" s="64"/>
    </row>
    <row r="110" spans="1:20" x14ac:dyDescent="0.25">
      <c r="A110" s="62"/>
      <c r="B110" s="14"/>
      <c r="C110" s="14"/>
      <c r="D110" s="14"/>
      <c r="E110" s="112"/>
      <c r="F110" s="112"/>
      <c r="G110" s="112"/>
      <c r="H110" s="112"/>
      <c r="I110" s="112"/>
      <c r="J110" s="112"/>
      <c r="K110" s="64"/>
      <c r="L110" s="64"/>
      <c r="M110" s="64"/>
      <c r="N110" s="64"/>
      <c r="O110" s="64"/>
      <c r="P110" s="64"/>
      <c r="Q110" s="64"/>
      <c r="R110" s="64"/>
      <c r="S110" s="64"/>
      <c r="T110" s="64"/>
    </row>
    <row r="111" spans="1:20" x14ac:dyDescent="0.25">
      <c r="A111" s="62"/>
      <c r="B111" s="14"/>
      <c r="C111" s="14"/>
      <c r="D111" s="14"/>
      <c r="E111" s="112"/>
      <c r="F111" s="112"/>
      <c r="G111" s="112"/>
      <c r="H111" s="112"/>
      <c r="I111" s="112"/>
      <c r="J111" s="112"/>
      <c r="K111" s="64"/>
      <c r="L111" s="64"/>
      <c r="M111" s="64"/>
      <c r="N111" s="64"/>
      <c r="O111" s="64"/>
      <c r="P111" s="64"/>
      <c r="Q111" s="64"/>
      <c r="R111" s="64"/>
      <c r="S111" s="64"/>
      <c r="T111" s="64"/>
    </row>
    <row r="112" spans="1:20" x14ac:dyDescent="0.25">
      <c r="A112" s="62"/>
      <c r="B112" s="14"/>
      <c r="C112" s="14"/>
      <c r="D112" s="14"/>
      <c r="E112" s="112"/>
      <c r="F112" s="112"/>
      <c r="G112" s="112"/>
      <c r="H112" s="112"/>
      <c r="I112" s="112"/>
      <c r="J112" s="112"/>
      <c r="K112" s="64"/>
      <c r="L112" s="64"/>
      <c r="M112" s="64"/>
      <c r="N112" s="64"/>
      <c r="O112" s="64"/>
      <c r="P112" s="64"/>
      <c r="Q112" s="64"/>
      <c r="R112" s="64"/>
      <c r="S112" s="64"/>
      <c r="T112" s="64"/>
    </row>
    <row r="113" spans="1:20" x14ac:dyDescent="0.25">
      <c r="A113" s="62"/>
      <c r="B113" s="14"/>
      <c r="C113" s="14"/>
      <c r="D113" s="14"/>
      <c r="E113" s="112"/>
      <c r="F113" s="112"/>
      <c r="G113" s="112"/>
      <c r="H113" s="112"/>
      <c r="I113" s="112"/>
      <c r="J113" s="112"/>
      <c r="K113" s="64"/>
      <c r="L113" s="64"/>
      <c r="M113" s="64"/>
      <c r="N113" s="64"/>
      <c r="O113" s="64"/>
      <c r="P113" s="64"/>
      <c r="Q113" s="64"/>
      <c r="R113" s="64"/>
      <c r="S113" s="64"/>
      <c r="T113" s="64"/>
    </row>
    <row r="114" spans="1:20" x14ac:dyDescent="0.25">
      <c r="A114" s="62"/>
      <c r="B114" s="14"/>
      <c r="C114" s="14"/>
      <c r="D114" s="14"/>
      <c r="E114" s="112"/>
      <c r="F114" s="112"/>
      <c r="G114" s="112"/>
      <c r="H114" s="112"/>
      <c r="I114" s="112"/>
      <c r="J114" s="112"/>
      <c r="K114" s="64"/>
      <c r="L114" s="64"/>
      <c r="M114" s="64"/>
      <c r="N114" s="64"/>
      <c r="O114" s="64"/>
      <c r="P114" s="64"/>
      <c r="Q114" s="64"/>
      <c r="R114" s="64"/>
      <c r="S114" s="64"/>
      <c r="T114" s="64"/>
    </row>
    <row r="115" spans="1:20" x14ac:dyDescent="0.25">
      <c r="A115" s="62"/>
      <c r="B115" s="14"/>
      <c r="C115" s="14"/>
      <c r="D115" s="14"/>
      <c r="E115" s="112"/>
      <c r="F115" s="112"/>
      <c r="G115" s="112"/>
      <c r="H115" s="112"/>
      <c r="I115" s="112"/>
      <c r="J115" s="112"/>
      <c r="K115" s="64"/>
      <c r="L115" s="64"/>
      <c r="M115" s="64"/>
      <c r="N115" s="64"/>
      <c r="O115" s="64"/>
      <c r="P115" s="64"/>
      <c r="Q115" s="64"/>
      <c r="R115" s="64"/>
      <c r="S115" s="64"/>
      <c r="T115" s="64"/>
    </row>
    <row r="116" spans="1:20" x14ac:dyDescent="0.25">
      <c r="A116" s="62"/>
      <c r="B116" s="14"/>
      <c r="C116" s="14"/>
      <c r="D116" s="14"/>
      <c r="E116" s="112"/>
      <c r="F116" s="112"/>
      <c r="G116" s="112"/>
      <c r="H116" s="112"/>
      <c r="I116" s="112"/>
      <c r="J116" s="112"/>
      <c r="K116" s="64"/>
      <c r="L116" s="64"/>
      <c r="M116" s="64"/>
      <c r="N116" s="64"/>
      <c r="O116" s="64"/>
      <c r="P116" s="64"/>
      <c r="Q116" s="64"/>
      <c r="R116" s="64"/>
      <c r="S116" s="64"/>
      <c r="T116" s="64"/>
    </row>
    <row r="117" spans="1:20" x14ac:dyDescent="0.25">
      <c r="A117" s="62"/>
      <c r="B117" s="14"/>
      <c r="C117" s="14"/>
      <c r="D117" s="14"/>
      <c r="E117" s="112"/>
      <c r="F117" s="112"/>
      <c r="G117" s="112"/>
      <c r="H117" s="112"/>
      <c r="I117" s="112"/>
      <c r="J117" s="112"/>
      <c r="K117" s="64"/>
      <c r="L117" s="64"/>
      <c r="M117" s="64"/>
      <c r="N117" s="64"/>
      <c r="O117" s="64"/>
      <c r="P117" s="64"/>
      <c r="Q117" s="64"/>
      <c r="R117" s="64"/>
      <c r="S117" s="64"/>
      <c r="T117" s="64"/>
    </row>
    <row r="118" spans="1:20" x14ac:dyDescent="0.25">
      <c r="A118" s="62"/>
      <c r="B118" s="14"/>
      <c r="C118" s="14"/>
      <c r="D118" s="14"/>
      <c r="E118" s="112"/>
      <c r="F118" s="112"/>
      <c r="G118" s="112"/>
      <c r="H118" s="112"/>
      <c r="I118" s="112"/>
      <c r="J118" s="112"/>
      <c r="K118" s="64"/>
      <c r="L118" s="64"/>
      <c r="M118" s="64"/>
      <c r="N118" s="64"/>
      <c r="O118" s="64"/>
      <c r="P118" s="64"/>
      <c r="Q118" s="64"/>
      <c r="R118" s="64"/>
      <c r="S118" s="64"/>
      <c r="T118" s="64"/>
    </row>
    <row r="119" spans="1:20" x14ac:dyDescent="0.25">
      <c r="A119" s="62"/>
      <c r="B119" s="14"/>
      <c r="C119" s="14"/>
      <c r="D119" s="14"/>
      <c r="E119" s="112"/>
      <c r="F119" s="112"/>
      <c r="G119" s="112"/>
      <c r="H119" s="112"/>
      <c r="I119" s="112"/>
      <c r="J119" s="112"/>
      <c r="K119" s="64"/>
      <c r="L119" s="64"/>
      <c r="M119" s="64"/>
      <c r="N119" s="64"/>
      <c r="O119" s="64"/>
      <c r="P119" s="64"/>
      <c r="Q119" s="64"/>
      <c r="R119" s="64"/>
      <c r="S119" s="64"/>
      <c r="T119" s="64"/>
    </row>
    <row r="120" spans="1:20" x14ac:dyDescent="0.25">
      <c r="A120" s="62"/>
      <c r="B120" s="14"/>
      <c r="C120" s="14"/>
      <c r="D120" s="14"/>
      <c r="E120" s="112"/>
      <c r="F120" s="112"/>
      <c r="G120" s="112"/>
      <c r="H120" s="112"/>
      <c r="I120" s="112"/>
      <c r="J120" s="112"/>
      <c r="K120" s="64"/>
      <c r="L120" s="64"/>
      <c r="M120" s="64"/>
      <c r="N120" s="64"/>
      <c r="O120" s="64"/>
      <c r="P120" s="64"/>
      <c r="Q120" s="64"/>
      <c r="R120" s="64"/>
      <c r="S120" s="64"/>
      <c r="T120" s="64"/>
    </row>
    <row r="121" spans="1:20" x14ac:dyDescent="0.25">
      <c r="A121" s="62"/>
      <c r="B121" s="14"/>
      <c r="C121" s="14"/>
      <c r="D121" s="14"/>
      <c r="E121" s="112"/>
      <c r="F121" s="112"/>
      <c r="G121" s="112"/>
      <c r="H121" s="112"/>
      <c r="I121" s="112"/>
      <c r="J121" s="112"/>
      <c r="K121" s="64"/>
      <c r="L121" s="64"/>
      <c r="M121" s="64"/>
      <c r="N121" s="64"/>
      <c r="O121" s="64"/>
      <c r="P121" s="64"/>
      <c r="Q121" s="64"/>
      <c r="R121" s="64"/>
      <c r="S121" s="64"/>
      <c r="T121" s="64"/>
    </row>
    <row r="122" spans="1:20" x14ac:dyDescent="0.25">
      <c r="A122" s="62"/>
      <c r="B122" s="14"/>
      <c r="C122" s="14"/>
      <c r="D122" s="14"/>
      <c r="E122" s="112"/>
      <c r="F122" s="112"/>
      <c r="G122" s="112"/>
      <c r="H122" s="112"/>
      <c r="I122" s="112"/>
      <c r="J122" s="112"/>
      <c r="K122" s="64"/>
      <c r="L122" s="64"/>
      <c r="M122" s="64"/>
      <c r="N122" s="64"/>
      <c r="O122" s="64"/>
      <c r="P122" s="64"/>
      <c r="Q122" s="64"/>
      <c r="R122" s="64"/>
      <c r="S122" s="64"/>
      <c r="T122" s="64"/>
    </row>
    <row r="123" spans="1:20" x14ac:dyDescent="0.25">
      <c r="A123" s="62"/>
      <c r="B123" s="14"/>
      <c r="C123" s="14"/>
      <c r="D123" s="14"/>
      <c r="E123" s="112"/>
      <c r="F123" s="112"/>
      <c r="G123" s="112"/>
      <c r="H123" s="112"/>
      <c r="I123" s="112"/>
      <c r="J123" s="112"/>
      <c r="K123" s="64"/>
      <c r="L123" s="64"/>
      <c r="M123" s="64"/>
      <c r="N123" s="64"/>
      <c r="O123" s="64"/>
      <c r="P123" s="64"/>
      <c r="Q123" s="64"/>
      <c r="R123" s="64"/>
      <c r="S123" s="64"/>
      <c r="T123" s="64"/>
    </row>
    <row r="124" spans="1:20" x14ac:dyDescent="0.25">
      <c r="A124" s="62"/>
      <c r="B124" s="14"/>
      <c r="C124" s="14"/>
      <c r="D124" s="14"/>
      <c r="E124" s="112"/>
      <c r="F124" s="112"/>
      <c r="G124" s="112"/>
      <c r="H124" s="112"/>
      <c r="I124" s="112"/>
      <c r="J124" s="112"/>
      <c r="K124" s="64"/>
      <c r="L124" s="64"/>
      <c r="M124" s="64"/>
      <c r="N124" s="64"/>
      <c r="O124" s="64"/>
      <c r="P124" s="64"/>
      <c r="Q124" s="64"/>
      <c r="R124" s="64"/>
      <c r="S124" s="64"/>
      <c r="T124" s="64"/>
    </row>
    <row r="125" spans="1:20" x14ac:dyDescent="0.25">
      <c r="A125" s="62"/>
      <c r="B125" s="14"/>
      <c r="C125" s="14"/>
      <c r="D125" s="14"/>
      <c r="E125" s="112"/>
      <c r="F125" s="112"/>
      <c r="G125" s="112"/>
      <c r="H125" s="112"/>
      <c r="I125" s="112"/>
      <c r="J125" s="112"/>
      <c r="K125" s="64"/>
      <c r="L125" s="64"/>
      <c r="M125" s="64"/>
      <c r="N125" s="64"/>
      <c r="O125" s="64"/>
      <c r="P125" s="64"/>
      <c r="Q125" s="64"/>
      <c r="R125" s="64"/>
      <c r="S125" s="64"/>
      <c r="T125" s="64"/>
    </row>
    <row r="126" spans="1:20" x14ac:dyDescent="0.25">
      <c r="A126" s="62"/>
      <c r="B126" s="14"/>
      <c r="C126" s="14"/>
      <c r="D126" s="14"/>
      <c r="E126" s="112"/>
      <c r="F126" s="112"/>
      <c r="G126" s="112"/>
      <c r="H126" s="112"/>
      <c r="I126" s="112"/>
      <c r="J126" s="112"/>
      <c r="K126" s="64"/>
      <c r="L126" s="64"/>
      <c r="M126" s="64"/>
      <c r="N126" s="64"/>
      <c r="O126" s="64"/>
      <c r="P126" s="64"/>
      <c r="Q126" s="64"/>
      <c r="R126" s="64"/>
      <c r="S126" s="64"/>
      <c r="T126" s="64"/>
    </row>
    <row r="127" spans="1:20" x14ac:dyDescent="0.25">
      <c r="A127" s="62"/>
      <c r="B127" s="14"/>
      <c r="C127" s="14"/>
      <c r="D127" s="14"/>
      <c r="E127" s="112"/>
      <c r="F127" s="112"/>
      <c r="G127" s="112"/>
      <c r="H127" s="112"/>
      <c r="I127" s="112"/>
      <c r="J127" s="112"/>
      <c r="K127" s="64"/>
      <c r="L127" s="64"/>
      <c r="M127" s="64"/>
      <c r="N127" s="64"/>
      <c r="O127" s="64"/>
      <c r="P127" s="64"/>
      <c r="Q127" s="64"/>
      <c r="R127" s="64"/>
      <c r="S127" s="64"/>
      <c r="T127" s="64"/>
    </row>
    <row r="128" spans="1:20" x14ac:dyDescent="0.25">
      <c r="A128" s="62"/>
      <c r="B128" s="14"/>
      <c r="C128" s="14"/>
      <c r="D128" s="14"/>
      <c r="E128" s="112"/>
      <c r="F128" s="112"/>
      <c r="G128" s="112"/>
      <c r="H128" s="112"/>
      <c r="I128" s="112"/>
      <c r="J128" s="112"/>
      <c r="K128" s="64"/>
      <c r="L128" s="64"/>
      <c r="M128" s="64"/>
      <c r="N128" s="64"/>
      <c r="O128" s="64"/>
      <c r="P128" s="64"/>
      <c r="Q128" s="64"/>
      <c r="R128" s="64"/>
      <c r="S128" s="64"/>
      <c r="T128" s="64"/>
    </row>
    <row r="129" spans="1:20" x14ac:dyDescent="0.25">
      <c r="A129" s="62"/>
      <c r="B129" s="14"/>
      <c r="C129" s="14"/>
      <c r="D129" s="14"/>
      <c r="E129" s="112"/>
      <c r="F129" s="112"/>
      <c r="G129" s="112"/>
      <c r="H129" s="112"/>
      <c r="I129" s="112"/>
      <c r="J129" s="112"/>
      <c r="K129" s="64"/>
      <c r="L129" s="64"/>
      <c r="M129" s="64"/>
      <c r="N129" s="64"/>
      <c r="O129" s="64"/>
      <c r="P129" s="64"/>
      <c r="Q129" s="64"/>
      <c r="R129" s="64"/>
      <c r="S129" s="64"/>
      <c r="T129" s="64"/>
    </row>
    <row r="130" spans="1:20" x14ac:dyDescent="0.25">
      <c r="A130" s="62"/>
      <c r="B130" s="14"/>
      <c r="C130" s="14"/>
      <c r="D130" s="14"/>
      <c r="E130" s="112"/>
      <c r="F130" s="112"/>
      <c r="G130" s="112"/>
      <c r="H130" s="112"/>
      <c r="I130" s="112"/>
      <c r="J130" s="112"/>
      <c r="K130" s="64"/>
      <c r="L130" s="64"/>
      <c r="M130" s="64"/>
      <c r="N130" s="64"/>
      <c r="O130" s="64"/>
      <c r="P130" s="64"/>
      <c r="Q130" s="64"/>
      <c r="R130" s="64"/>
      <c r="S130" s="64"/>
      <c r="T130" s="64"/>
    </row>
    <row r="131" spans="1:20" x14ac:dyDescent="0.25">
      <c r="A131" s="62"/>
      <c r="B131" s="14"/>
      <c r="C131" s="14"/>
      <c r="D131" s="14"/>
      <c r="E131" s="112"/>
      <c r="F131" s="112"/>
      <c r="G131" s="112"/>
      <c r="H131" s="112"/>
      <c r="I131" s="112"/>
      <c r="J131" s="112"/>
      <c r="K131" s="64"/>
      <c r="L131" s="64"/>
      <c r="M131" s="64"/>
      <c r="N131" s="64"/>
      <c r="O131" s="64"/>
      <c r="P131" s="64"/>
      <c r="Q131" s="64"/>
      <c r="R131" s="64"/>
      <c r="S131" s="64"/>
      <c r="T131" s="64"/>
    </row>
    <row r="132" spans="1:20" x14ac:dyDescent="0.25">
      <c r="A132" s="62"/>
      <c r="B132" s="14"/>
      <c r="C132" s="14"/>
      <c r="D132" s="14"/>
      <c r="E132" s="112"/>
      <c r="F132" s="112"/>
      <c r="G132" s="112"/>
      <c r="H132" s="112"/>
      <c r="I132" s="112"/>
      <c r="J132" s="112"/>
      <c r="K132" s="64"/>
      <c r="L132" s="64"/>
      <c r="M132" s="64"/>
      <c r="N132" s="64"/>
      <c r="O132" s="64"/>
      <c r="P132" s="64"/>
      <c r="Q132" s="64"/>
      <c r="R132" s="64"/>
      <c r="S132" s="64"/>
      <c r="T132" s="64"/>
    </row>
    <row r="133" spans="1:20" x14ac:dyDescent="0.25">
      <c r="A133" s="62"/>
      <c r="B133" s="14"/>
      <c r="C133" s="14"/>
      <c r="D133" s="14"/>
      <c r="E133" s="112"/>
      <c r="F133" s="112"/>
      <c r="G133" s="112"/>
      <c r="H133" s="112"/>
      <c r="I133" s="112"/>
      <c r="J133" s="112"/>
      <c r="K133" s="64"/>
      <c r="L133" s="64"/>
      <c r="M133" s="64"/>
      <c r="N133" s="64"/>
      <c r="O133" s="64"/>
      <c r="P133" s="64"/>
      <c r="Q133" s="64"/>
      <c r="R133" s="64"/>
      <c r="S133" s="64"/>
      <c r="T133" s="64"/>
    </row>
    <row r="134" spans="1:20" x14ac:dyDescent="0.25">
      <c r="A134" s="62"/>
      <c r="B134" s="14"/>
      <c r="C134" s="14"/>
      <c r="D134" s="14"/>
      <c r="E134" s="112"/>
      <c r="F134" s="112"/>
      <c r="G134" s="112"/>
      <c r="H134" s="112"/>
      <c r="I134" s="112"/>
      <c r="J134" s="112"/>
      <c r="K134" s="64"/>
      <c r="L134" s="64"/>
      <c r="M134" s="64"/>
      <c r="N134" s="64"/>
      <c r="O134" s="64"/>
      <c r="P134" s="64"/>
      <c r="Q134" s="64"/>
      <c r="R134" s="64"/>
      <c r="S134" s="64"/>
      <c r="T134" s="64"/>
    </row>
    <row r="135" spans="1:20" x14ac:dyDescent="0.25">
      <c r="A135" s="62"/>
      <c r="B135" s="14"/>
      <c r="C135" s="14"/>
      <c r="D135" s="14"/>
      <c r="E135" s="112"/>
      <c r="F135" s="112"/>
      <c r="G135" s="112"/>
      <c r="H135" s="112"/>
      <c r="I135" s="112"/>
      <c r="J135" s="112"/>
      <c r="K135" s="64"/>
      <c r="L135" s="64"/>
      <c r="M135" s="64"/>
      <c r="N135" s="64"/>
      <c r="O135" s="64"/>
      <c r="P135" s="64"/>
      <c r="Q135" s="64"/>
      <c r="R135" s="64"/>
      <c r="S135" s="64"/>
      <c r="T135" s="64"/>
    </row>
    <row r="136" spans="1:20" x14ac:dyDescent="0.25">
      <c r="A136" s="62"/>
      <c r="B136" s="14"/>
      <c r="C136" s="14"/>
      <c r="D136" s="14"/>
      <c r="E136" s="112"/>
      <c r="F136" s="112"/>
      <c r="G136" s="112"/>
      <c r="H136" s="112"/>
      <c r="I136" s="112"/>
      <c r="J136" s="112"/>
      <c r="K136" s="64"/>
      <c r="L136" s="64"/>
      <c r="M136" s="64"/>
      <c r="N136" s="64"/>
      <c r="O136" s="64"/>
      <c r="P136" s="64"/>
      <c r="Q136" s="64"/>
      <c r="R136" s="64"/>
      <c r="S136" s="64"/>
      <c r="T136" s="64"/>
    </row>
    <row r="137" spans="1:20" x14ac:dyDescent="0.25">
      <c r="A137" s="62"/>
      <c r="B137" s="14"/>
      <c r="C137" s="14"/>
      <c r="D137" s="14"/>
      <c r="E137" s="112"/>
      <c r="F137" s="112"/>
      <c r="G137" s="112"/>
      <c r="H137" s="112"/>
      <c r="I137" s="112"/>
      <c r="J137" s="112"/>
      <c r="K137" s="64"/>
      <c r="L137" s="64"/>
      <c r="M137" s="64"/>
      <c r="N137" s="64"/>
      <c r="O137" s="64"/>
      <c r="P137" s="64"/>
      <c r="Q137" s="64"/>
      <c r="R137" s="64"/>
      <c r="S137" s="64"/>
      <c r="T137" s="64"/>
    </row>
    <row r="138" spans="1:20" x14ac:dyDescent="0.25">
      <c r="A138" s="62"/>
      <c r="B138" s="14"/>
      <c r="C138" s="14"/>
      <c r="D138" s="14"/>
      <c r="E138" s="112"/>
      <c r="F138" s="112"/>
      <c r="G138" s="112"/>
      <c r="H138" s="112"/>
      <c r="I138" s="112"/>
      <c r="J138" s="112"/>
      <c r="K138" s="64"/>
      <c r="L138" s="64"/>
      <c r="M138" s="64"/>
      <c r="N138" s="64"/>
      <c r="O138" s="64"/>
      <c r="P138" s="64"/>
      <c r="Q138" s="64"/>
      <c r="R138" s="64"/>
      <c r="S138" s="64"/>
      <c r="T138" s="64"/>
    </row>
    <row r="139" spans="1:20" x14ac:dyDescent="0.25">
      <c r="A139" s="62"/>
    </row>
    <row r="140" spans="1:20" x14ac:dyDescent="0.25">
      <c r="A140" s="62"/>
    </row>
    <row r="141" spans="1:20" x14ac:dyDescent="0.25">
      <c r="A141" s="62"/>
    </row>
    <row r="142" spans="1:20" x14ac:dyDescent="0.25">
      <c r="A142" s="62"/>
    </row>
    <row r="143" spans="1:20" x14ac:dyDescent="0.25">
      <c r="A143" s="62"/>
    </row>
    <row r="144" spans="1:20" x14ac:dyDescent="0.25">
      <c r="A144" s="62"/>
    </row>
    <row r="145" spans="1:1" x14ac:dyDescent="0.25">
      <c r="A145" s="62"/>
    </row>
    <row r="146" spans="1:1" x14ac:dyDescent="0.25">
      <c r="A146" s="62"/>
    </row>
    <row r="147" spans="1:1" x14ac:dyDescent="0.25">
      <c r="A147" s="62"/>
    </row>
    <row r="148" spans="1:1" x14ac:dyDescent="0.25">
      <c r="A148" s="62"/>
    </row>
    <row r="149" spans="1:1" x14ac:dyDescent="0.25">
      <c r="A149" s="62"/>
    </row>
    <row r="150" spans="1:1" x14ac:dyDescent="0.25">
      <c r="A150" s="62"/>
    </row>
    <row r="151" spans="1:1" x14ac:dyDescent="0.25">
      <c r="A151" s="62"/>
    </row>
    <row r="152" spans="1:1" x14ac:dyDescent="0.25">
      <c r="A152" s="62"/>
    </row>
    <row r="153" spans="1:1" x14ac:dyDescent="0.25">
      <c r="A153" s="62"/>
    </row>
    <row r="154" spans="1:1" x14ac:dyDescent="0.25">
      <c r="A154" s="62"/>
    </row>
    <row r="155" spans="1:1" x14ac:dyDescent="0.25">
      <c r="A155" s="62"/>
    </row>
    <row r="156" spans="1:1" x14ac:dyDescent="0.25">
      <c r="A156" s="62"/>
    </row>
    <row r="157" spans="1:1" x14ac:dyDescent="0.25">
      <c r="A157" s="62"/>
    </row>
    <row r="158" spans="1:1" x14ac:dyDescent="0.25">
      <c r="A158" s="62"/>
    </row>
    <row r="159" spans="1:1" x14ac:dyDescent="0.25">
      <c r="A159" s="62"/>
    </row>
    <row r="160" spans="1:1" x14ac:dyDescent="0.25">
      <c r="A160" s="62"/>
    </row>
    <row r="161" spans="1:1" x14ac:dyDescent="0.25">
      <c r="A161" s="62"/>
    </row>
    <row r="162" spans="1:1" x14ac:dyDescent="0.25">
      <c r="A162" s="62"/>
    </row>
    <row r="163" spans="1:1" x14ac:dyDescent="0.25">
      <c r="A163" s="62"/>
    </row>
    <row r="164" spans="1:1" x14ac:dyDescent="0.25">
      <c r="A164" s="62"/>
    </row>
    <row r="165" spans="1:1" x14ac:dyDescent="0.25">
      <c r="A165" s="62"/>
    </row>
    <row r="166" spans="1:1" x14ac:dyDescent="0.25">
      <c r="A166" s="62"/>
    </row>
    <row r="167" spans="1:1" x14ac:dyDescent="0.25">
      <c r="A167" s="62"/>
    </row>
    <row r="168" spans="1:1" x14ac:dyDescent="0.25">
      <c r="A168" s="62"/>
    </row>
    <row r="169" spans="1:1" x14ac:dyDescent="0.25">
      <c r="A169" s="62"/>
    </row>
    <row r="170" spans="1:1" x14ac:dyDescent="0.25">
      <c r="A170" s="62"/>
    </row>
    <row r="171" spans="1:1" x14ac:dyDescent="0.25">
      <c r="A171" s="62"/>
    </row>
    <row r="172" spans="1:1" x14ac:dyDescent="0.25">
      <c r="A172" s="62"/>
    </row>
    <row r="173" spans="1:1" x14ac:dyDescent="0.25">
      <c r="A173" s="62"/>
    </row>
    <row r="174" spans="1:1" x14ac:dyDescent="0.25">
      <c r="A174" s="62"/>
    </row>
    <row r="175" spans="1:1" x14ac:dyDescent="0.25">
      <c r="A175" s="62"/>
    </row>
    <row r="176" spans="1:1" x14ac:dyDescent="0.25">
      <c r="A176" s="62"/>
    </row>
    <row r="177" spans="1:1" x14ac:dyDescent="0.25">
      <c r="A177" s="62"/>
    </row>
    <row r="178" spans="1:1" x14ac:dyDescent="0.25">
      <c r="A178" s="62"/>
    </row>
    <row r="179" spans="1:1" x14ac:dyDescent="0.25">
      <c r="A179" s="62"/>
    </row>
    <row r="180" spans="1:1" x14ac:dyDescent="0.25">
      <c r="A180" s="62"/>
    </row>
    <row r="181" spans="1:1" x14ac:dyDescent="0.25">
      <c r="A181" s="62"/>
    </row>
    <row r="182" spans="1:1" x14ac:dyDescent="0.25">
      <c r="A182" s="62"/>
    </row>
    <row r="183" spans="1:1" x14ac:dyDescent="0.25">
      <c r="A183" s="62"/>
    </row>
    <row r="184" spans="1:1" x14ac:dyDescent="0.25">
      <c r="A184" s="62"/>
    </row>
    <row r="185" spans="1:1" x14ac:dyDescent="0.25">
      <c r="A185" s="62"/>
    </row>
    <row r="186" spans="1:1" x14ac:dyDescent="0.25">
      <c r="A186" s="62"/>
    </row>
    <row r="187" spans="1:1" x14ac:dyDescent="0.25">
      <c r="A187" s="62"/>
    </row>
    <row r="188" spans="1:1" x14ac:dyDescent="0.25">
      <c r="A188" s="62"/>
    </row>
    <row r="189" spans="1:1" x14ac:dyDescent="0.25">
      <c r="A189" s="62"/>
    </row>
    <row r="190" spans="1:1" x14ac:dyDescent="0.25">
      <c r="A190" s="62"/>
    </row>
    <row r="191" spans="1:1" x14ac:dyDescent="0.25">
      <c r="A191" s="62"/>
    </row>
    <row r="192" spans="1:1" x14ac:dyDescent="0.25">
      <c r="A192" s="62"/>
    </row>
    <row r="193" spans="1:1" x14ac:dyDescent="0.25">
      <c r="A193" s="62"/>
    </row>
    <row r="194" spans="1:1" x14ac:dyDescent="0.25">
      <c r="A194" s="62"/>
    </row>
    <row r="195" spans="1:1" x14ac:dyDescent="0.25">
      <c r="A195" s="62"/>
    </row>
    <row r="196" spans="1:1" x14ac:dyDescent="0.25">
      <c r="A196" s="62"/>
    </row>
    <row r="197" spans="1:1" x14ac:dyDescent="0.25">
      <c r="A197" s="62"/>
    </row>
    <row r="198" spans="1:1" x14ac:dyDescent="0.25">
      <c r="A198" s="62"/>
    </row>
    <row r="199" spans="1:1" x14ac:dyDescent="0.25">
      <c r="A199" s="62"/>
    </row>
    <row r="200" spans="1:1" x14ac:dyDescent="0.25">
      <c r="A200" s="62"/>
    </row>
    <row r="201" spans="1:1" x14ac:dyDescent="0.25">
      <c r="A201" s="62"/>
    </row>
  </sheetData>
  <mergeCells count="15">
    <mergeCell ref="T2:T4"/>
    <mergeCell ref="N3:O3"/>
    <mergeCell ref="P3:P4"/>
    <mergeCell ref="Q3:R3"/>
    <mergeCell ref="S3:S4"/>
    <mergeCell ref="B2:B4"/>
    <mergeCell ref="C2:C4"/>
    <mergeCell ref="D2:D4"/>
    <mergeCell ref="E3:F3"/>
    <mergeCell ref="G3:G4"/>
    <mergeCell ref="H3:I3"/>
    <mergeCell ref="J3:J4"/>
    <mergeCell ref="K3:L3"/>
    <mergeCell ref="M3:M4"/>
    <mergeCell ref="E2:S2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0000"/>
  </sheetPr>
  <dimension ref="A1:T162"/>
  <sheetViews>
    <sheetView workbookViewId="0"/>
  </sheetViews>
  <sheetFormatPr defaultRowHeight="15" x14ac:dyDescent="0.25"/>
  <cols>
    <col min="1" max="1" width="20" customWidth="1"/>
    <col min="2" max="2" width="4.28515625" customWidth="1"/>
    <col min="4" max="4" width="26" customWidth="1"/>
    <col min="5" max="7" width="10.140625" style="114" customWidth="1"/>
    <col min="8" max="8" width="9.5703125" style="114" customWidth="1"/>
    <col min="9" max="9" width="9.7109375" style="114" customWidth="1"/>
    <col min="10" max="10" width="9.28515625" style="114" customWidth="1"/>
    <col min="11" max="11" width="9.85546875" style="67" customWidth="1"/>
    <col min="12" max="12" width="10.42578125" style="67" customWidth="1"/>
    <col min="13" max="13" width="9.140625" style="67"/>
    <col min="14" max="14" width="11.140625" style="67" customWidth="1"/>
    <col min="15" max="15" width="10.85546875" style="67" customWidth="1"/>
    <col min="16" max="16" width="9.140625" style="67"/>
    <col min="17" max="17" width="11" style="67" customWidth="1"/>
    <col min="18" max="18" width="10.42578125" style="67" customWidth="1"/>
    <col min="19" max="19" width="9.140625" style="67"/>
    <col min="20" max="20" width="12.7109375" style="67" customWidth="1"/>
  </cols>
  <sheetData>
    <row r="1" spans="1:20" s="62" customFormat="1" ht="23.25" customHeight="1" x14ac:dyDescent="0.3">
      <c r="B1" s="63" t="s">
        <v>156</v>
      </c>
      <c r="E1" s="111"/>
      <c r="F1" s="111"/>
      <c r="G1" s="111"/>
      <c r="H1" s="111"/>
      <c r="I1" s="111"/>
      <c r="J1" s="111"/>
      <c r="K1" s="65"/>
      <c r="L1" s="65"/>
      <c r="M1" s="65"/>
      <c r="N1" s="65"/>
      <c r="O1" s="65"/>
      <c r="P1" s="65"/>
      <c r="Q1" s="65"/>
      <c r="R1" s="65"/>
      <c r="S1" s="65"/>
      <c r="T1" s="65"/>
    </row>
    <row r="2" spans="1:20" ht="14.25" customHeight="1" x14ac:dyDescent="0.25">
      <c r="A2" s="62"/>
      <c r="B2" s="151" t="s">
        <v>26</v>
      </c>
      <c r="C2" s="151" t="s">
        <v>140</v>
      </c>
      <c r="D2" s="151" t="s">
        <v>29</v>
      </c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4"/>
      <c r="T2" s="151" t="s">
        <v>145</v>
      </c>
    </row>
    <row r="3" spans="1:20" x14ac:dyDescent="0.25">
      <c r="A3" s="62"/>
      <c r="B3" s="151"/>
      <c r="C3" s="151"/>
      <c r="D3" s="151"/>
      <c r="E3" s="155" t="s">
        <v>230</v>
      </c>
      <c r="F3" s="154"/>
      <c r="G3" s="156" t="s">
        <v>141</v>
      </c>
      <c r="H3" s="155" t="s">
        <v>231</v>
      </c>
      <c r="I3" s="154"/>
      <c r="J3" s="156" t="s">
        <v>141</v>
      </c>
      <c r="K3" s="151" t="s">
        <v>232</v>
      </c>
      <c r="L3" s="151"/>
      <c r="M3" s="152" t="s">
        <v>141</v>
      </c>
      <c r="N3" s="151" t="s">
        <v>233</v>
      </c>
      <c r="O3" s="151"/>
      <c r="P3" s="152" t="s">
        <v>141</v>
      </c>
      <c r="Q3" s="151" t="s">
        <v>144</v>
      </c>
      <c r="R3" s="151"/>
      <c r="S3" s="152" t="s">
        <v>141</v>
      </c>
      <c r="T3" s="151"/>
    </row>
    <row r="4" spans="1:20" ht="22.5" x14ac:dyDescent="0.25">
      <c r="A4" s="62"/>
      <c r="B4" s="151"/>
      <c r="C4" s="151"/>
      <c r="D4" s="151"/>
      <c r="E4" s="83" t="s">
        <v>142</v>
      </c>
      <c r="F4" s="83" t="s">
        <v>143</v>
      </c>
      <c r="G4" s="157"/>
      <c r="H4" s="83" t="s">
        <v>142</v>
      </c>
      <c r="I4" s="83" t="s">
        <v>143</v>
      </c>
      <c r="J4" s="157"/>
      <c r="K4" s="83" t="s">
        <v>142</v>
      </c>
      <c r="L4" s="83" t="s">
        <v>143</v>
      </c>
      <c r="M4" s="152"/>
      <c r="N4" s="83" t="s">
        <v>142</v>
      </c>
      <c r="O4" s="83" t="s">
        <v>143</v>
      </c>
      <c r="P4" s="152"/>
      <c r="Q4" s="83" t="s">
        <v>142</v>
      </c>
      <c r="R4" s="83" t="s">
        <v>143</v>
      </c>
      <c r="S4" s="152"/>
      <c r="T4" s="151"/>
    </row>
    <row r="5" spans="1:20" x14ac:dyDescent="0.25">
      <c r="A5" s="62"/>
      <c r="B5" s="84">
        <v>1</v>
      </c>
      <c r="C5" s="84">
        <v>2</v>
      </c>
      <c r="D5" s="84">
        <v>3</v>
      </c>
      <c r="E5" s="84"/>
      <c r="F5" s="84"/>
      <c r="G5" s="84"/>
      <c r="H5" s="84"/>
      <c r="I5" s="84"/>
      <c r="J5" s="110"/>
      <c r="K5" s="85"/>
      <c r="L5" s="85"/>
      <c r="M5" s="85"/>
      <c r="N5" s="85"/>
      <c r="O5" s="85"/>
      <c r="P5" s="85"/>
      <c r="Q5" s="85"/>
      <c r="R5" s="85"/>
      <c r="S5" s="85"/>
      <c r="T5" s="85">
        <v>13</v>
      </c>
    </row>
    <row r="6" spans="1:20" x14ac:dyDescent="0.25">
      <c r="A6" s="62"/>
      <c r="B6" s="14">
        <v>1</v>
      </c>
      <c r="C6" s="64">
        <f>'DAFTAR SISWA'!B6</f>
        <v>1255</v>
      </c>
      <c r="D6" s="14" t="str">
        <f>'DAFTAR SISWA'!D6</f>
        <v>Adya Woro Anggraeni</v>
      </c>
      <c r="E6" s="112">
        <v>2</v>
      </c>
      <c r="F6" s="112">
        <v>3</v>
      </c>
      <c r="G6" s="113">
        <f>AVERAGE(E6:F6)</f>
        <v>2.5</v>
      </c>
      <c r="H6" s="112">
        <v>4</v>
      </c>
      <c r="I6" s="112">
        <v>5</v>
      </c>
      <c r="J6" s="113">
        <f>AVERAGE(H6:I6)</f>
        <v>4.5</v>
      </c>
      <c r="K6" s="64">
        <v>70</v>
      </c>
      <c r="L6" s="64">
        <v>60</v>
      </c>
      <c r="M6" s="103">
        <f>AVERAGE(K6:L6)</f>
        <v>65</v>
      </c>
      <c r="N6" s="64">
        <v>75</v>
      </c>
      <c r="O6" s="64">
        <v>80</v>
      </c>
      <c r="P6" s="103">
        <f>AVERAGE(N6:O6)</f>
        <v>77.5</v>
      </c>
      <c r="Q6" s="64">
        <v>90</v>
      </c>
      <c r="R6" s="64">
        <v>90</v>
      </c>
      <c r="S6" s="103">
        <f>AVERAGE(Q6:R6)</f>
        <v>90</v>
      </c>
      <c r="T6" s="103">
        <f>AVERAGE(G6+J6+M6+P6+S6)/5</f>
        <v>47.9</v>
      </c>
    </row>
    <row r="7" spans="1:20" x14ac:dyDescent="0.25">
      <c r="A7" s="62"/>
      <c r="B7" s="14">
        <v>2</v>
      </c>
      <c r="C7" s="64">
        <f>'DAFTAR SISWA'!B7</f>
        <v>1349</v>
      </c>
      <c r="D7" s="14" t="str">
        <f>'DAFTAR SISWA'!D7</f>
        <v>Amanda Nikeisya Sudibyo</v>
      </c>
      <c r="E7" s="112">
        <v>3</v>
      </c>
      <c r="F7" s="112"/>
      <c r="G7" s="113">
        <f t="shared" ref="G7:G30" si="0">AVERAGE(E7:F7)</f>
        <v>3</v>
      </c>
      <c r="H7" s="112">
        <v>2</v>
      </c>
      <c r="I7" s="112"/>
      <c r="J7" s="113">
        <f t="shared" ref="J7:J30" si="1">AVERAGE(H7:I7)</f>
        <v>2</v>
      </c>
      <c r="K7" s="64">
        <v>45</v>
      </c>
      <c r="L7" s="64">
        <v>6</v>
      </c>
      <c r="M7" s="103">
        <f t="shared" ref="M7:M30" si="2">AVERAGE(K7:L7)</f>
        <v>25.5</v>
      </c>
      <c r="N7" s="64">
        <v>2</v>
      </c>
      <c r="O7" s="64">
        <v>4</v>
      </c>
      <c r="P7" s="103">
        <f t="shared" ref="P7:P30" si="3">AVERAGE(N7:O7)</f>
        <v>3</v>
      </c>
      <c r="Q7" s="64">
        <v>2</v>
      </c>
      <c r="R7" s="64"/>
      <c r="S7" s="103">
        <f t="shared" ref="S7:S30" si="4">AVERAGE(Q7:R7)</f>
        <v>2</v>
      </c>
      <c r="T7" s="103">
        <f t="shared" ref="T7:T30" si="5">AVERAGE(G7+J7+M7+P7+S7)/5</f>
        <v>7.1</v>
      </c>
    </row>
    <row r="8" spans="1:20" x14ac:dyDescent="0.25">
      <c r="A8" s="62"/>
      <c r="B8" s="14">
        <v>3</v>
      </c>
      <c r="C8" s="64">
        <f>'DAFTAR SISWA'!B8</f>
        <v>1257</v>
      </c>
      <c r="D8" s="14" t="str">
        <f>'DAFTAR SISWA'!D8</f>
        <v>Bimo Anggamahenda</v>
      </c>
      <c r="E8" s="112">
        <v>4</v>
      </c>
      <c r="F8" s="112"/>
      <c r="G8" s="113">
        <f t="shared" si="0"/>
        <v>4</v>
      </c>
      <c r="H8" s="112">
        <v>0</v>
      </c>
      <c r="I8" s="112"/>
      <c r="J8" s="113">
        <f t="shared" si="1"/>
        <v>0</v>
      </c>
      <c r="K8" s="64">
        <v>1</v>
      </c>
      <c r="L8" s="64">
        <v>3</v>
      </c>
      <c r="M8" s="103">
        <f t="shared" si="2"/>
        <v>2</v>
      </c>
      <c r="N8" s="64">
        <v>3</v>
      </c>
      <c r="O8" s="64"/>
      <c r="P8" s="103">
        <f t="shared" si="3"/>
        <v>3</v>
      </c>
      <c r="Q8" s="64">
        <v>1</v>
      </c>
      <c r="R8" s="64"/>
      <c r="S8" s="103">
        <f t="shared" si="4"/>
        <v>1</v>
      </c>
      <c r="T8" s="103">
        <f t="shared" si="5"/>
        <v>2</v>
      </c>
    </row>
    <row r="9" spans="1:20" ht="22.5" customHeight="1" x14ac:dyDescent="0.25">
      <c r="A9" s="62"/>
      <c r="B9" s="14">
        <v>4</v>
      </c>
      <c r="C9" s="64">
        <f>'DAFTAR SISWA'!B9</f>
        <v>1258</v>
      </c>
      <c r="D9" s="14" t="str">
        <f>'DAFTAR SISWA'!D9</f>
        <v>Bungah Rizki Rokhimah</v>
      </c>
      <c r="E9" s="112">
        <v>5</v>
      </c>
      <c r="F9" s="112"/>
      <c r="G9" s="113">
        <f t="shared" si="0"/>
        <v>5</v>
      </c>
      <c r="H9" s="112">
        <v>-2</v>
      </c>
      <c r="I9" s="112"/>
      <c r="J9" s="113">
        <f t="shared" si="1"/>
        <v>-2</v>
      </c>
      <c r="K9" s="64">
        <v>15</v>
      </c>
      <c r="L9" s="64"/>
      <c r="M9" s="103">
        <f t="shared" si="2"/>
        <v>15</v>
      </c>
      <c r="N9" s="64">
        <v>4</v>
      </c>
      <c r="O9" s="64"/>
      <c r="P9" s="103">
        <f t="shared" si="3"/>
        <v>4</v>
      </c>
      <c r="Q9" s="64">
        <v>0</v>
      </c>
      <c r="R9" s="64">
        <v>67</v>
      </c>
      <c r="S9" s="103">
        <f t="shared" si="4"/>
        <v>33.5</v>
      </c>
      <c r="T9" s="103">
        <f t="shared" si="5"/>
        <v>11.1</v>
      </c>
    </row>
    <row r="10" spans="1:20" ht="21" customHeight="1" x14ac:dyDescent="0.25">
      <c r="A10" s="62"/>
      <c r="B10" s="14">
        <v>5</v>
      </c>
      <c r="C10" s="64">
        <f>'DAFTAR SISWA'!B10</f>
        <v>1259</v>
      </c>
      <c r="D10" s="14" t="str">
        <f>'DAFTAR SISWA'!D10</f>
        <v>Enggar Megawantoro</v>
      </c>
      <c r="E10" s="112">
        <v>6</v>
      </c>
      <c r="F10" s="112"/>
      <c r="G10" s="113">
        <f t="shared" si="0"/>
        <v>6</v>
      </c>
      <c r="H10" s="112">
        <v>-4</v>
      </c>
      <c r="I10" s="112"/>
      <c r="J10" s="113">
        <f t="shared" si="1"/>
        <v>-4</v>
      </c>
      <c r="K10" s="64">
        <v>14.5</v>
      </c>
      <c r="L10" s="64"/>
      <c r="M10" s="103">
        <f t="shared" si="2"/>
        <v>14.5</v>
      </c>
      <c r="N10" s="64">
        <v>5</v>
      </c>
      <c r="O10" s="64"/>
      <c r="P10" s="103">
        <f t="shared" si="3"/>
        <v>5</v>
      </c>
      <c r="Q10" s="64">
        <v>-1</v>
      </c>
      <c r="R10" s="64"/>
      <c r="S10" s="103">
        <f t="shared" si="4"/>
        <v>-1</v>
      </c>
      <c r="T10" s="103">
        <f t="shared" si="5"/>
        <v>4.0999999999999996</v>
      </c>
    </row>
    <row r="11" spans="1:20" x14ac:dyDescent="0.25">
      <c r="A11" s="62"/>
      <c r="B11" s="14">
        <v>6</v>
      </c>
      <c r="C11" s="64">
        <f>'DAFTAR SISWA'!B11</f>
        <v>1260</v>
      </c>
      <c r="D11" s="14" t="str">
        <f>'DAFTAR SISWA'!D11</f>
        <v xml:space="preserve">Firman Ainur Rahmad </v>
      </c>
      <c r="E11" s="112">
        <v>7</v>
      </c>
      <c r="F11" s="112"/>
      <c r="G11" s="113">
        <f t="shared" si="0"/>
        <v>7</v>
      </c>
      <c r="H11" s="112">
        <v>-6</v>
      </c>
      <c r="I11" s="112"/>
      <c r="J11" s="113">
        <f t="shared" si="1"/>
        <v>-6</v>
      </c>
      <c r="K11" s="64">
        <v>14</v>
      </c>
      <c r="L11" s="64"/>
      <c r="M11" s="103">
        <f t="shared" si="2"/>
        <v>14</v>
      </c>
      <c r="N11" s="64">
        <v>6</v>
      </c>
      <c r="O11" s="64"/>
      <c r="P11" s="103">
        <f t="shared" si="3"/>
        <v>6</v>
      </c>
      <c r="Q11" s="64">
        <v>-2</v>
      </c>
      <c r="R11" s="64"/>
      <c r="S11" s="103">
        <f t="shared" si="4"/>
        <v>-2</v>
      </c>
      <c r="T11" s="103">
        <f t="shared" si="5"/>
        <v>3.8</v>
      </c>
    </row>
    <row r="12" spans="1:20" ht="21.75" customHeight="1" x14ac:dyDescent="0.25">
      <c r="A12" s="62"/>
      <c r="B12" s="14">
        <v>7</v>
      </c>
      <c r="C12" s="64">
        <f>'DAFTAR SISWA'!B12</f>
        <v>1263</v>
      </c>
      <c r="D12" s="14" t="str">
        <f>'DAFTAR SISWA'!D12</f>
        <v>Indra Setyawan</v>
      </c>
      <c r="E12" s="112">
        <v>8</v>
      </c>
      <c r="F12" s="112"/>
      <c r="G12" s="113">
        <f t="shared" si="0"/>
        <v>8</v>
      </c>
      <c r="H12" s="112">
        <v>-8</v>
      </c>
      <c r="I12" s="112"/>
      <c r="J12" s="113">
        <f t="shared" si="1"/>
        <v>-8</v>
      </c>
      <c r="K12" s="64">
        <v>13.5</v>
      </c>
      <c r="L12" s="64"/>
      <c r="M12" s="103">
        <f t="shared" si="2"/>
        <v>13.5</v>
      </c>
      <c r="N12" s="64">
        <v>7</v>
      </c>
      <c r="O12" s="64"/>
      <c r="P12" s="103">
        <f t="shared" si="3"/>
        <v>7</v>
      </c>
      <c r="Q12" s="64">
        <v>-3</v>
      </c>
      <c r="R12" s="64"/>
      <c r="S12" s="103">
        <f t="shared" si="4"/>
        <v>-3</v>
      </c>
      <c r="T12" s="103">
        <f t="shared" si="5"/>
        <v>3.5</v>
      </c>
    </row>
    <row r="13" spans="1:20" x14ac:dyDescent="0.25">
      <c r="A13" s="62"/>
      <c r="B13" s="14">
        <v>8</v>
      </c>
      <c r="C13" s="64">
        <f>'DAFTAR SISWA'!B13</f>
        <v>1311</v>
      </c>
      <c r="D13" s="14" t="str">
        <f>'DAFTAR SISWA'!D13</f>
        <v>Ismi Nur Fadilah</v>
      </c>
      <c r="E13" s="112">
        <v>9</v>
      </c>
      <c r="F13" s="112"/>
      <c r="G13" s="113">
        <f t="shared" si="0"/>
        <v>9</v>
      </c>
      <c r="H13" s="112">
        <v>-10</v>
      </c>
      <c r="I13" s="112"/>
      <c r="J13" s="113">
        <f t="shared" si="1"/>
        <v>-10</v>
      </c>
      <c r="K13" s="64">
        <v>13</v>
      </c>
      <c r="L13" s="64"/>
      <c r="M13" s="103">
        <f t="shared" si="2"/>
        <v>13</v>
      </c>
      <c r="N13" s="64">
        <v>8</v>
      </c>
      <c r="O13" s="64"/>
      <c r="P13" s="103">
        <f t="shared" si="3"/>
        <v>8</v>
      </c>
      <c r="Q13" s="64">
        <v>-4</v>
      </c>
      <c r="R13" s="64"/>
      <c r="S13" s="103">
        <f t="shared" si="4"/>
        <v>-4</v>
      </c>
      <c r="T13" s="103">
        <f t="shared" si="5"/>
        <v>3.2</v>
      </c>
    </row>
    <row r="14" spans="1:20" x14ac:dyDescent="0.25">
      <c r="A14" s="62"/>
      <c r="B14" s="14">
        <v>9</v>
      </c>
      <c r="C14" s="64">
        <f>'DAFTAR SISWA'!B14</f>
        <v>1264</v>
      </c>
      <c r="D14" s="14" t="str">
        <f>'DAFTAR SISWA'!D14</f>
        <v>Jordan Ahmad Kautsar</v>
      </c>
      <c r="E14" s="112">
        <v>10</v>
      </c>
      <c r="F14" s="112"/>
      <c r="G14" s="113">
        <f t="shared" si="0"/>
        <v>10</v>
      </c>
      <c r="H14" s="112">
        <v>-12</v>
      </c>
      <c r="I14" s="112"/>
      <c r="J14" s="113">
        <f t="shared" si="1"/>
        <v>-12</v>
      </c>
      <c r="K14" s="64">
        <v>12.5</v>
      </c>
      <c r="L14" s="64"/>
      <c r="M14" s="103">
        <f t="shared" si="2"/>
        <v>12.5</v>
      </c>
      <c r="N14" s="64">
        <v>9</v>
      </c>
      <c r="O14" s="64"/>
      <c r="P14" s="103">
        <f t="shared" si="3"/>
        <v>9</v>
      </c>
      <c r="Q14" s="64">
        <v>-5</v>
      </c>
      <c r="R14" s="64"/>
      <c r="S14" s="103">
        <f t="shared" si="4"/>
        <v>-5</v>
      </c>
      <c r="T14" s="103">
        <f t="shared" si="5"/>
        <v>2.9</v>
      </c>
    </row>
    <row r="15" spans="1:20" x14ac:dyDescent="0.25">
      <c r="A15" s="62"/>
      <c r="B15" s="14">
        <v>10</v>
      </c>
      <c r="C15" s="64">
        <f>'DAFTAR SISWA'!B15</f>
        <v>1351</v>
      </c>
      <c r="D15" s="14" t="str">
        <f>'DAFTAR SISWA'!D15</f>
        <v xml:space="preserve">Kahfila Zahra Aulia </v>
      </c>
      <c r="E15" s="112">
        <v>11</v>
      </c>
      <c r="F15" s="112"/>
      <c r="G15" s="113">
        <f t="shared" si="0"/>
        <v>11</v>
      </c>
      <c r="H15" s="112">
        <v>-14</v>
      </c>
      <c r="I15" s="112"/>
      <c r="J15" s="113">
        <f t="shared" si="1"/>
        <v>-14</v>
      </c>
      <c r="K15" s="64">
        <v>12</v>
      </c>
      <c r="L15" s="64"/>
      <c r="M15" s="103">
        <f t="shared" si="2"/>
        <v>12</v>
      </c>
      <c r="N15" s="64">
        <v>10</v>
      </c>
      <c r="O15" s="64"/>
      <c r="P15" s="103">
        <f t="shared" si="3"/>
        <v>10</v>
      </c>
      <c r="Q15" s="64">
        <v>-6</v>
      </c>
      <c r="R15" s="64"/>
      <c r="S15" s="103">
        <f t="shared" si="4"/>
        <v>-6</v>
      </c>
      <c r="T15" s="103">
        <f t="shared" si="5"/>
        <v>2.6</v>
      </c>
    </row>
    <row r="16" spans="1:20" x14ac:dyDescent="0.25">
      <c r="A16" s="62"/>
      <c r="B16" s="14">
        <v>11</v>
      </c>
      <c r="C16" s="64">
        <f>'DAFTAR SISWA'!B16</f>
        <v>1265</v>
      </c>
      <c r="D16" s="14" t="str">
        <f>'DAFTAR SISWA'!D16</f>
        <v>Marvin Aditya Pratama</v>
      </c>
      <c r="E16" s="112">
        <v>12</v>
      </c>
      <c r="F16" s="112"/>
      <c r="G16" s="113">
        <f t="shared" si="0"/>
        <v>12</v>
      </c>
      <c r="H16" s="112">
        <v>-16</v>
      </c>
      <c r="I16" s="112"/>
      <c r="J16" s="113">
        <f t="shared" si="1"/>
        <v>-16</v>
      </c>
      <c r="K16" s="64">
        <v>11.5</v>
      </c>
      <c r="L16" s="64"/>
      <c r="M16" s="103">
        <f t="shared" si="2"/>
        <v>11.5</v>
      </c>
      <c r="N16" s="64">
        <v>11</v>
      </c>
      <c r="O16" s="64"/>
      <c r="P16" s="103">
        <f t="shared" si="3"/>
        <v>11</v>
      </c>
      <c r="Q16" s="64">
        <v>-7</v>
      </c>
      <c r="R16" s="64"/>
      <c r="S16" s="103">
        <f t="shared" si="4"/>
        <v>-7</v>
      </c>
      <c r="T16" s="103">
        <f t="shared" si="5"/>
        <v>2.2999999999999998</v>
      </c>
    </row>
    <row r="17" spans="1:20" x14ac:dyDescent="0.25">
      <c r="A17" s="62"/>
      <c r="B17" s="14">
        <v>12</v>
      </c>
      <c r="C17" s="64">
        <f>'DAFTAR SISWA'!B17</f>
        <v>1266</v>
      </c>
      <c r="D17" s="14" t="str">
        <f>'DAFTAR SISWA'!D17</f>
        <v>Muhammad Jibril Al Hafidz</v>
      </c>
      <c r="E17" s="112">
        <v>13</v>
      </c>
      <c r="F17" s="112"/>
      <c r="G17" s="113">
        <f t="shared" si="0"/>
        <v>13</v>
      </c>
      <c r="H17" s="112">
        <v>-18</v>
      </c>
      <c r="I17" s="112"/>
      <c r="J17" s="113">
        <f t="shared" si="1"/>
        <v>-18</v>
      </c>
      <c r="K17" s="64">
        <v>11</v>
      </c>
      <c r="L17" s="64"/>
      <c r="M17" s="103">
        <f t="shared" si="2"/>
        <v>11</v>
      </c>
      <c r="N17" s="64">
        <v>12</v>
      </c>
      <c r="O17" s="64"/>
      <c r="P17" s="103">
        <f t="shared" si="3"/>
        <v>12</v>
      </c>
      <c r="Q17" s="64">
        <v>-8</v>
      </c>
      <c r="R17" s="64"/>
      <c r="S17" s="103">
        <f t="shared" si="4"/>
        <v>-8</v>
      </c>
      <c r="T17" s="103">
        <f t="shared" si="5"/>
        <v>2</v>
      </c>
    </row>
    <row r="18" spans="1:20" x14ac:dyDescent="0.25">
      <c r="A18" s="62"/>
      <c r="B18" s="14">
        <v>13</v>
      </c>
      <c r="C18" s="64">
        <f>'DAFTAR SISWA'!B18</f>
        <v>1267</v>
      </c>
      <c r="D18" s="14" t="str">
        <f>'DAFTAR SISWA'!D18</f>
        <v>Muhammad Khoirun Hanafi</v>
      </c>
      <c r="E18" s="112">
        <v>14</v>
      </c>
      <c r="F18" s="112"/>
      <c r="G18" s="113">
        <f t="shared" si="0"/>
        <v>14</v>
      </c>
      <c r="H18" s="112">
        <v>-20</v>
      </c>
      <c r="I18" s="112"/>
      <c r="J18" s="113">
        <f t="shared" si="1"/>
        <v>-20</v>
      </c>
      <c r="K18" s="64">
        <v>10.5</v>
      </c>
      <c r="L18" s="64"/>
      <c r="M18" s="103">
        <f t="shared" si="2"/>
        <v>10.5</v>
      </c>
      <c r="N18" s="64">
        <v>13</v>
      </c>
      <c r="O18" s="64"/>
      <c r="P18" s="103">
        <f t="shared" si="3"/>
        <v>13</v>
      </c>
      <c r="Q18" s="64">
        <v>-9</v>
      </c>
      <c r="R18" s="64"/>
      <c r="S18" s="103">
        <f t="shared" si="4"/>
        <v>-9</v>
      </c>
      <c r="T18" s="103">
        <f t="shared" si="5"/>
        <v>1.7</v>
      </c>
    </row>
    <row r="19" spans="1:20" x14ac:dyDescent="0.25">
      <c r="A19" s="62"/>
      <c r="B19" s="14">
        <v>14</v>
      </c>
      <c r="C19" s="64">
        <f>'DAFTAR SISWA'!B19</f>
        <v>1269</v>
      </c>
      <c r="D19" s="14" t="str">
        <f>'DAFTAR SISWA'!D19</f>
        <v>Nila Nafira</v>
      </c>
      <c r="E19" s="112">
        <v>15</v>
      </c>
      <c r="F19" s="112"/>
      <c r="G19" s="113">
        <f t="shared" si="0"/>
        <v>15</v>
      </c>
      <c r="H19" s="112">
        <v>-22</v>
      </c>
      <c r="I19" s="112"/>
      <c r="J19" s="113">
        <f t="shared" si="1"/>
        <v>-22</v>
      </c>
      <c r="K19" s="64">
        <v>10</v>
      </c>
      <c r="L19" s="64"/>
      <c r="M19" s="103">
        <f t="shared" si="2"/>
        <v>10</v>
      </c>
      <c r="N19" s="64">
        <v>14</v>
      </c>
      <c r="O19" s="64"/>
      <c r="P19" s="103">
        <f t="shared" si="3"/>
        <v>14</v>
      </c>
      <c r="Q19" s="64">
        <v>-10</v>
      </c>
      <c r="R19" s="64"/>
      <c r="S19" s="103">
        <f t="shared" si="4"/>
        <v>-10</v>
      </c>
      <c r="T19" s="103">
        <f t="shared" si="5"/>
        <v>1.4</v>
      </c>
    </row>
    <row r="20" spans="1:20" x14ac:dyDescent="0.25">
      <c r="A20" s="62"/>
      <c r="B20" s="14">
        <v>15</v>
      </c>
      <c r="C20" s="64">
        <f>'DAFTAR SISWA'!B20</f>
        <v>1389</v>
      </c>
      <c r="D20" s="14" t="str">
        <f>'DAFTAR SISWA'!D20</f>
        <v xml:space="preserve">Oktavia Vivi Novita </v>
      </c>
      <c r="E20" s="112">
        <v>16</v>
      </c>
      <c r="F20" s="112"/>
      <c r="G20" s="113">
        <f t="shared" si="0"/>
        <v>16</v>
      </c>
      <c r="H20" s="112">
        <v>-24</v>
      </c>
      <c r="I20" s="112"/>
      <c r="J20" s="113">
        <f t="shared" si="1"/>
        <v>-24</v>
      </c>
      <c r="K20" s="64">
        <v>9.5000000000000107</v>
      </c>
      <c r="L20" s="64"/>
      <c r="M20" s="103">
        <f t="shared" si="2"/>
        <v>9.5000000000000107</v>
      </c>
      <c r="N20" s="64">
        <v>15</v>
      </c>
      <c r="O20" s="64"/>
      <c r="P20" s="103">
        <f t="shared" si="3"/>
        <v>15</v>
      </c>
      <c r="Q20" s="64">
        <v>-11</v>
      </c>
      <c r="R20" s="64"/>
      <c r="S20" s="103">
        <f t="shared" si="4"/>
        <v>-11</v>
      </c>
      <c r="T20" s="103">
        <f t="shared" si="5"/>
        <v>1.1000000000000021</v>
      </c>
    </row>
    <row r="21" spans="1:20" x14ac:dyDescent="0.25">
      <c r="A21" s="62"/>
      <c r="B21" s="14">
        <v>16</v>
      </c>
      <c r="C21" s="64">
        <f>'DAFTAR SISWA'!B21</f>
        <v>1270</v>
      </c>
      <c r="D21" s="14" t="str">
        <f>'DAFTAR SISWA'!D21</f>
        <v>Patricia Chiquitita</v>
      </c>
      <c r="E21" s="112">
        <v>17</v>
      </c>
      <c r="F21" s="112"/>
      <c r="G21" s="113">
        <f t="shared" si="0"/>
        <v>17</v>
      </c>
      <c r="H21" s="112">
        <v>-26</v>
      </c>
      <c r="I21" s="112"/>
      <c r="J21" s="113">
        <f t="shared" si="1"/>
        <v>-26</v>
      </c>
      <c r="K21" s="64">
        <v>9.0000000000000195</v>
      </c>
      <c r="L21" s="64"/>
      <c r="M21" s="103">
        <f t="shared" si="2"/>
        <v>9.0000000000000195</v>
      </c>
      <c r="N21" s="64">
        <v>16</v>
      </c>
      <c r="O21" s="64"/>
      <c r="P21" s="103">
        <f t="shared" si="3"/>
        <v>16</v>
      </c>
      <c r="Q21" s="64">
        <v>-12</v>
      </c>
      <c r="R21" s="64"/>
      <c r="S21" s="103">
        <f t="shared" si="4"/>
        <v>-12</v>
      </c>
      <c r="T21" s="103">
        <f t="shared" si="5"/>
        <v>0.80000000000000426</v>
      </c>
    </row>
    <row r="22" spans="1:20" x14ac:dyDescent="0.25">
      <c r="A22" s="62"/>
      <c r="B22" s="14">
        <v>17</v>
      </c>
      <c r="C22" s="64">
        <f>'DAFTAR SISWA'!B22</f>
        <v>1271</v>
      </c>
      <c r="D22" s="14" t="str">
        <f>'DAFTAR SISWA'!D22</f>
        <v>Rafa Aditya</v>
      </c>
      <c r="E22" s="112">
        <v>18</v>
      </c>
      <c r="F22" s="112"/>
      <c r="G22" s="113">
        <f t="shared" si="0"/>
        <v>18</v>
      </c>
      <c r="H22" s="112">
        <v>-28</v>
      </c>
      <c r="I22" s="112"/>
      <c r="J22" s="113">
        <f t="shared" si="1"/>
        <v>-28</v>
      </c>
      <c r="K22" s="64">
        <v>8.5000000000000195</v>
      </c>
      <c r="L22" s="64"/>
      <c r="M22" s="103">
        <f t="shared" si="2"/>
        <v>8.5000000000000195</v>
      </c>
      <c r="N22" s="64">
        <v>17</v>
      </c>
      <c r="O22" s="64"/>
      <c r="P22" s="103">
        <f t="shared" si="3"/>
        <v>17</v>
      </c>
      <c r="Q22" s="64">
        <v>-13</v>
      </c>
      <c r="R22" s="64"/>
      <c r="S22" s="103">
        <f t="shared" si="4"/>
        <v>-13</v>
      </c>
      <c r="T22" s="103">
        <f t="shared" si="5"/>
        <v>0.50000000000000389</v>
      </c>
    </row>
    <row r="23" spans="1:20" x14ac:dyDescent="0.25">
      <c r="A23" s="62"/>
      <c r="B23" s="14">
        <v>18</v>
      </c>
      <c r="C23" s="64">
        <f>'DAFTAR SISWA'!B23</f>
        <v>1272</v>
      </c>
      <c r="D23" s="14" t="str">
        <f>'DAFTAR SISWA'!D23</f>
        <v>Rifah Akaya Udin</v>
      </c>
      <c r="E23" s="112">
        <v>19</v>
      </c>
      <c r="F23" s="112"/>
      <c r="G23" s="113">
        <f t="shared" si="0"/>
        <v>19</v>
      </c>
      <c r="H23" s="112">
        <v>-30</v>
      </c>
      <c r="I23" s="112"/>
      <c r="J23" s="113">
        <f t="shared" si="1"/>
        <v>-30</v>
      </c>
      <c r="K23" s="64">
        <v>8.0000000000000195</v>
      </c>
      <c r="L23" s="64"/>
      <c r="M23" s="103">
        <f t="shared" si="2"/>
        <v>8.0000000000000195</v>
      </c>
      <c r="N23" s="64">
        <v>18</v>
      </c>
      <c r="O23" s="64"/>
      <c r="P23" s="103">
        <f t="shared" si="3"/>
        <v>18</v>
      </c>
      <c r="Q23" s="64">
        <v>-14</v>
      </c>
      <c r="R23" s="64"/>
      <c r="S23" s="103">
        <f t="shared" si="4"/>
        <v>-14</v>
      </c>
      <c r="T23" s="103">
        <f t="shared" si="5"/>
        <v>0.2000000000000039</v>
      </c>
    </row>
    <row r="24" spans="1:20" x14ac:dyDescent="0.25">
      <c r="A24" s="62"/>
      <c r="B24" s="14">
        <v>19</v>
      </c>
      <c r="C24" s="64">
        <f>'DAFTAR SISWA'!B24</f>
        <v>1254</v>
      </c>
      <c r="D24" s="14" t="str">
        <f>'DAFTAR SISWA'!D24</f>
        <v>Rifky Ardiansyah</v>
      </c>
      <c r="E24" s="112">
        <v>20</v>
      </c>
      <c r="F24" s="112"/>
      <c r="G24" s="113">
        <f t="shared" si="0"/>
        <v>20</v>
      </c>
      <c r="H24" s="112">
        <v>-32</v>
      </c>
      <c r="I24" s="112"/>
      <c r="J24" s="113">
        <f t="shared" si="1"/>
        <v>-32</v>
      </c>
      <c r="K24" s="64">
        <v>7.5000000000000204</v>
      </c>
      <c r="L24" s="64"/>
      <c r="M24" s="103">
        <f t="shared" si="2"/>
        <v>7.5000000000000204</v>
      </c>
      <c r="N24" s="64">
        <v>19</v>
      </c>
      <c r="O24" s="64"/>
      <c r="P24" s="103">
        <f t="shared" si="3"/>
        <v>19</v>
      </c>
      <c r="Q24" s="64">
        <v>-15</v>
      </c>
      <c r="R24" s="64"/>
      <c r="S24" s="103">
        <f t="shared" si="4"/>
        <v>-15</v>
      </c>
      <c r="T24" s="103">
        <f t="shared" si="5"/>
        <v>-9.9999999999995731E-2</v>
      </c>
    </row>
    <row r="25" spans="1:20" x14ac:dyDescent="0.25">
      <c r="A25" s="62"/>
      <c r="B25" s="14">
        <v>20</v>
      </c>
      <c r="C25" s="64">
        <f>'DAFTAR SISWA'!B25</f>
        <v>1241</v>
      </c>
      <c r="D25" s="14" t="str">
        <f>'DAFTAR SISWA'!D25</f>
        <v>Rizal Hendriawan</v>
      </c>
      <c r="E25" s="112">
        <v>21</v>
      </c>
      <c r="F25" s="112"/>
      <c r="G25" s="113">
        <f t="shared" si="0"/>
        <v>21</v>
      </c>
      <c r="H25" s="112">
        <v>-34</v>
      </c>
      <c r="I25" s="112"/>
      <c r="J25" s="113">
        <f t="shared" si="1"/>
        <v>-34</v>
      </c>
      <c r="K25" s="64">
        <v>7.0000000000000204</v>
      </c>
      <c r="L25" s="64"/>
      <c r="M25" s="103">
        <f t="shared" si="2"/>
        <v>7.0000000000000204</v>
      </c>
      <c r="N25" s="64">
        <v>20</v>
      </c>
      <c r="O25" s="64"/>
      <c r="P25" s="103">
        <f t="shared" si="3"/>
        <v>20</v>
      </c>
      <c r="Q25" s="64">
        <v>-16</v>
      </c>
      <c r="R25" s="64"/>
      <c r="S25" s="103">
        <f t="shared" si="4"/>
        <v>-16</v>
      </c>
      <c r="T25" s="103">
        <f t="shared" si="5"/>
        <v>-0.39999999999999575</v>
      </c>
    </row>
    <row r="26" spans="1:20" x14ac:dyDescent="0.25">
      <c r="A26" s="62"/>
      <c r="B26" s="14">
        <v>21</v>
      </c>
      <c r="C26" s="64">
        <f>'DAFTAR SISWA'!B26</f>
        <v>1274</v>
      </c>
      <c r="D26" s="14" t="str">
        <f>'DAFTAR SISWA'!D26</f>
        <v>Robiyatul Adawiyah</v>
      </c>
      <c r="E26" s="112">
        <v>22</v>
      </c>
      <c r="F26" s="112"/>
      <c r="G26" s="113">
        <f t="shared" si="0"/>
        <v>22</v>
      </c>
      <c r="H26" s="112">
        <v>-36</v>
      </c>
      <c r="I26" s="112"/>
      <c r="J26" s="113">
        <f t="shared" si="1"/>
        <v>-36</v>
      </c>
      <c r="K26" s="64">
        <v>6.5000000000000204</v>
      </c>
      <c r="L26" s="64"/>
      <c r="M26" s="103">
        <f t="shared" si="2"/>
        <v>6.5000000000000204</v>
      </c>
      <c r="N26" s="64">
        <v>21</v>
      </c>
      <c r="O26" s="64"/>
      <c r="P26" s="103">
        <f t="shared" si="3"/>
        <v>21</v>
      </c>
      <c r="Q26" s="64">
        <v>-17</v>
      </c>
      <c r="R26" s="64"/>
      <c r="S26" s="103">
        <f t="shared" si="4"/>
        <v>-17</v>
      </c>
      <c r="T26" s="103">
        <f t="shared" si="5"/>
        <v>-0.69999999999999574</v>
      </c>
    </row>
    <row r="27" spans="1:20" x14ac:dyDescent="0.25">
      <c r="A27" s="62"/>
      <c r="B27" s="14">
        <v>22</v>
      </c>
      <c r="C27" s="64">
        <f>'DAFTAR SISWA'!B27</f>
        <v>1275</v>
      </c>
      <c r="D27" s="14" t="str">
        <f>'DAFTAR SISWA'!D27</f>
        <v>Safitri Ayu Wulandari</v>
      </c>
      <c r="E27" s="112">
        <v>23</v>
      </c>
      <c r="F27" s="112"/>
      <c r="G27" s="113">
        <f t="shared" si="0"/>
        <v>23</v>
      </c>
      <c r="H27" s="112">
        <v>-38</v>
      </c>
      <c r="I27" s="112"/>
      <c r="J27" s="113">
        <f t="shared" si="1"/>
        <v>-38</v>
      </c>
      <c r="K27" s="64">
        <v>6</v>
      </c>
      <c r="L27" s="64"/>
      <c r="M27" s="103">
        <f t="shared" si="2"/>
        <v>6</v>
      </c>
      <c r="N27" s="64">
        <v>22</v>
      </c>
      <c r="O27" s="64"/>
      <c r="P27" s="103">
        <f t="shared" si="3"/>
        <v>22</v>
      </c>
      <c r="Q27" s="64">
        <v>-18</v>
      </c>
      <c r="R27" s="64"/>
      <c r="S27" s="103">
        <f t="shared" si="4"/>
        <v>-18</v>
      </c>
      <c r="T27" s="103">
        <f t="shared" si="5"/>
        <v>-1</v>
      </c>
    </row>
    <row r="28" spans="1:20" x14ac:dyDescent="0.25">
      <c r="A28" s="62"/>
      <c r="B28" s="14">
        <v>23</v>
      </c>
      <c r="C28" s="64">
        <f>'DAFTAR SISWA'!B28</f>
        <v>1423</v>
      </c>
      <c r="D28" s="14" t="str">
        <f>'DAFTAR SISWA'!D28</f>
        <v xml:space="preserve">Saira Rachman </v>
      </c>
      <c r="E28" s="112">
        <v>24</v>
      </c>
      <c r="F28" s="112"/>
      <c r="G28" s="113">
        <f t="shared" si="0"/>
        <v>24</v>
      </c>
      <c r="H28" s="112">
        <v>-40</v>
      </c>
      <c r="I28" s="112"/>
      <c r="J28" s="113">
        <f t="shared" si="1"/>
        <v>-40</v>
      </c>
      <c r="K28" s="64">
        <v>5.5</v>
      </c>
      <c r="L28" s="64"/>
      <c r="M28" s="103">
        <f t="shared" si="2"/>
        <v>5.5</v>
      </c>
      <c r="N28" s="64">
        <v>23</v>
      </c>
      <c r="O28" s="64"/>
      <c r="P28" s="103">
        <f t="shared" si="3"/>
        <v>23</v>
      </c>
      <c r="Q28" s="64">
        <v>-19</v>
      </c>
      <c r="R28" s="64"/>
      <c r="S28" s="103">
        <f t="shared" si="4"/>
        <v>-19</v>
      </c>
      <c r="T28" s="103">
        <f t="shared" si="5"/>
        <v>-1.3</v>
      </c>
    </row>
    <row r="29" spans="1:20" x14ac:dyDescent="0.25">
      <c r="A29" s="62"/>
      <c r="B29" s="14">
        <v>24</v>
      </c>
      <c r="C29" s="64">
        <f>'DAFTAR SISWA'!B29</f>
        <v>1244</v>
      </c>
      <c r="D29" s="14" t="str">
        <f>'DAFTAR SISWA'!D29</f>
        <v>Sisca Indriani Harsari</v>
      </c>
      <c r="E29" s="112">
        <v>25</v>
      </c>
      <c r="F29" s="112"/>
      <c r="G29" s="113">
        <f t="shared" si="0"/>
        <v>25</v>
      </c>
      <c r="H29" s="112">
        <v>-42</v>
      </c>
      <c r="I29" s="112"/>
      <c r="J29" s="113">
        <f t="shared" si="1"/>
        <v>-42</v>
      </c>
      <c r="K29" s="64">
        <v>5</v>
      </c>
      <c r="L29" s="64"/>
      <c r="M29" s="103">
        <f t="shared" si="2"/>
        <v>5</v>
      </c>
      <c r="N29" s="64">
        <v>24</v>
      </c>
      <c r="O29" s="64"/>
      <c r="P29" s="103">
        <f t="shared" si="3"/>
        <v>24</v>
      </c>
      <c r="Q29" s="64">
        <v>40</v>
      </c>
      <c r="R29" s="64"/>
      <c r="S29" s="103">
        <f t="shared" si="4"/>
        <v>40</v>
      </c>
      <c r="T29" s="103">
        <f t="shared" si="5"/>
        <v>10.4</v>
      </c>
    </row>
    <row r="30" spans="1:20" x14ac:dyDescent="0.25">
      <c r="A30" s="62"/>
      <c r="B30" s="14">
        <v>25</v>
      </c>
      <c r="C30" s="64">
        <f>'DAFTAR SISWA'!B30</f>
        <v>1249</v>
      </c>
      <c r="D30" s="14" t="str">
        <f>'DAFTAR SISWA'!D30</f>
        <v>Zaidan Arley</v>
      </c>
      <c r="E30" s="112">
        <v>26</v>
      </c>
      <c r="F30" s="112"/>
      <c r="G30" s="113">
        <f t="shared" si="0"/>
        <v>26</v>
      </c>
      <c r="H30" s="112">
        <v>-44</v>
      </c>
      <c r="I30" s="112"/>
      <c r="J30" s="113">
        <f t="shared" si="1"/>
        <v>-44</v>
      </c>
      <c r="K30" s="64">
        <v>4.5</v>
      </c>
      <c r="L30" s="64"/>
      <c r="M30" s="103">
        <f t="shared" si="2"/>
        <v>4.5</v>
      </c>
      <c r="N30" s="64">
        <v>25</v>
      </c>
      <c r="O30" s="64"/>
      <c r="P30" s="103">
        <f t="shared" si="3"/>
        <v>25</v>
      </c>
      <c r="Q30" s="64">
        <v>-21</v>
      </c>
      <c r="R30" s="64"/>
      <c r="S30" s="103">
        <f t="shared" si="4"/>
        <v>-21</v>
      </c>
      <c r="T30" s="103">
        <f t="shared" si="5"/>
        <v>-1.9</v>
      </c>
    </row>
    <row r="31" spans="1:20" x14ac:dyDescent="0.25">
      <c r="A31" s="62"/>
      <c r="B31" s="14"/>
      <c r="C31" s="64"/>
      <c r="D31" s="14"/>
      <c r="E31" s="112"/>
      <c r="F31" s="112"/>
      <c r="G31" s="113"/>
      <c r="H31" s="112"/>
      <c r="I31" s="112"/>
      <c r="J31" s="113"/>
      <c r="K31" s="64"/>
      <c r="L31" s="64"/>
      <c r="M31" s="99"/>
      <c r="N31" s="64"/>
      <c r="O31" s="64"/>
      <c r="P31" s="99"/>
      <c r="Q31" s="64"/>
      <c r="R31" s="64"/>
      <c r="S31" s="99"/>
      <c r="T31" s="99"/>
    </row>
    <row r="32" spans="1:20" x14ac:dyDescent="0.25">
      <c r="A32" s="62"/>
      <c r="B32" s="14"/>
      <c r="C32" s="64"/>
      <c r="D32" s="14"/>
      <c r="E32" s="112"/>
      <c r="F32" s="112"/>
      <c r="G32" s="113"/>
      <c r="H32" s="112"/>
      <c r="I32" s="112"/>
      <c r="J32" s="113"/>
      <c r="K32" s="64"/>
      <c r="L32" s="64"/>
      <c r="M32" s="99"/>
      <c r="N32" s="64"/>
      <c r="O32" s="64"/>
      <c r="P32" s="99"/>
      <c r="Q32" s="64"/>
      <c r="R32" s="64"/>
      <c r="S32" s="99"/>
      <c r="T32" s="99"/>
    </row>
    <row r="33" spans="1:20" x14ac:dyDescent="0.25">
      <c r="A33" s="62"/>
      <c r="B33" s="14"/>
      <c r="C33" s="64"/>
      <c r="D33" s="14"/>
      <c r="E33" s="112"/>
      <c r="F33" s="112"/>
      <c r="G33" s="113"/>
      <c r="H33" s="112"/>
      <c r="I33" s="112"/>
      <c r="J33" s="113"/>
      <c r="K33" s="64"/>
      <c r="L33" s="64"/>
      <c r="M33" s="99"/>
      <c r="N33" s="64"/>
      <c r="O33" s="64"/>
      <c r="P33" s="99"/>
      <c r="Q33" s="64"/>
      <c r="R33" s="64"/>
      <c r="S33" s="99"/>
      <c r="T33" s="99"/>
    </row>
    <row r="34" spans="1:20" x14ac:dyDescent="0.25">
      <c r="A34" s="62"/>
      <c r="B34" s="14"/>
      <c r="C34" s="64"/>
      <c r="D34" s="14"/>
      <c r="E34" s="112"/>
      <c r="F34" s="112"/>
      <c r="G34" s="113"/>
      <c r="H34" s="112"/>
      <c r="I34" s="112"/>
      <c r="J34" s="113"/>
      <c r="K34" s="64"/>
      <c r="L34" s="64"/>
      <c r="M34" s="99"/>
      <c r="N34" s="64"/>
      <c r="O34" s="64"/>
      <c r="P34" s="99"/>
      <c r="Q34" s="64"/>
      <c r="R34" s="64"/>
      <c r="S34" s="99"/>
      <c r="T34" s="99"/>
    </row>
    <row r="35" spans="1:20" x14ac:dyDescent="0.25">
      <c r="A35" s="62"/>
      <c r="B35" s="14"/>
      <c r="C35" s="64"/>
      <c r="D35" s="14"/>
      <c r="E35" s="112"/>
      <c r="F35" s="112"/>
      <c r="G35" s="113"/>
      <c r="H35" s="112"/>
      <c r="I35" s="112"/>
      <c r="J35" s="113"/>
      <c r="K35" s="64"/>
      <c r="L35" s="64"/>
      <c r="M35" s="99"/>
      <c r="N35" s="64"/>
      <c r="O35" s="64"/>
      <c r="P35" s="99"/>
      <c r="Q35" s="64"/>
      <c r="R35" s="64"/>
      <c r="S35" s="99"/>
      <c r="T35" s="99"/>
    </row>
    <row r="36" spans="1:20" x14ac:dyDescent="0.25">
      <c r="A36" s="62"/>
      <c r="B36" s="14"/>
      <c r="C36" s="64"/>
      <c r="D36" s="14"/>
      <c r="E36" s="112"/>
      <c r="F36" s="112"/>
      <c r="G36" s="113"/>
      <c r="H36" s="112"/>
      <c r="I36" s="112"/>
      <c r="J36" s="113"/>
      <c r="K36" s="64"/>
      <c r="L36" s="64"/>
      <c r="M36" s="99"/>
      <c r="N36" s="64"/>
      <c r="O36" s="64"/>
      <c r="P36" s="99"/>
      <c r="Q36" s="64"/>
      <c r="R36" s="64"/>
      <c r="S36" s="99"/>
      <c r="T36" s="99"/>
    </row>
    <row r="37" spans="1:20" x14ac:dyDescent="0.25">
      <c r="A37" s="62"/>
      <c r="B37" s="14"/>
      <c r="C37" s="64"/>
      <c r="D37" s="14"/>
      <c r="E37" s="112"/>
      <c r="F37" s="112"/>
      <c r="G37" s="113"/>
      <c r="H37" s="112"/>
      <c r="I37" s="112"/>
      <c r="J37" s="113"/>
      <c r="K37" s="64"/>
      <c r="L37" s="64"/>
      <c r="M37" s="99"/>
      <c r="N37" s="64"/>
      <c r="O37" s="64"/>
      <c r="P37" s="99"/>
      <c r="Q37" s="64"/>
      <c r="R37" s="64"/>
      <c r="S37" s="64"/>
      <c r="T37" s="99"/>
    </row>
    <row r="38" spans="1:20" x14ac:dyDescent="0.25">
      <c r="A38" s="62"/>
      <c r="B38" s="14"/>
      <c r="C38" s="64"/>
      <c r="D38" s="14"/>
      <c r="E38" s="112"/>
      <c r="F38" s="112"/>
      <c r="G38" s="113"/>
      <c r="H38" s="112"/>
      <c r="I38" s="112"/>
      <c r="J38" s="113"/>
      <c r="K38" s="64"/>
      <c r="L38" s="64"/>
      <c r="M38" s="99"/>
      <c r="N38" s="64"/>
      <c r="O38" s="64"/>
      <c r="P38" s="99"/>
      <c r="Q38" s="64"/>
      <c r="R38" s="64"/>
      <c r="S38" s="64"/>
      <c r="T38" s="99"/>
    </row>
    <row r="39" spans="1:20" x14ac:dyDescent="0.25">
      <c r="A39" s="62"/>
      <c r="B39" s="14"/>
      <c r="C39" s="64"/>
      <c r="D39" s="14"/>
      <c r="E39" s="112"/>
      <c r="F39" s="112"/>
      <c r="G39" s="113"/>
      <c r="H39" s="112"/>
      <c r="I39" s="112"/>
      <c r="J39" s="113"/>
      <c r="K39" s="64"/>
      <c r="L39" s="64"/>
      <c r="M39" s="99"/>
      <c r="N39" s="64"/>
      <c r="O39" s="64"/>
      <c r="P39" s="99"/>
      <c r="Q39" s="64"/>
      <c r="R39" s="64"/>
      <c r="S39" s="64"/>
      <c r="T39" s="99"/>
    </row>
    <row r="40" spans="1:20" x14ac:dyDescent="0.25">
      <c r="A40" s="62"/>
      <c r="B40" s="14"/>
      <c r="C40" s="64"/>
      <c r="D40" s="14"/>
      <c r="E40" s="112"/>
      <c r="F40" s="112"/>
      <c r="G40" s="113"/>
      <c r="H40" s="112"/>
      <c r="I40" s="112"/>
      <c r="J40" s="113"/>
      <c r="K40" s="64"/>
      <c r="L40" s="64"/>
      <c r="M40" s="99"/>
      <c r="N40" s="64"/>
      <c r="O40" s="64"/>
      <c r="P40" s="99"/>
      <c r="Q40" s="64"/>
      <c r="R40" s="64"/>
      <c r="S40" s="64"/>
      <c r="T40" s="99"/>
    </row>
    <row r="41" spans="1:20" x14ac:dyDescent="0.25">
      <c r="A41" s="62"/>
      <c r="B41" s="14"/>
      <c r="C41" s="64"/>
      <c r="D41" s="14"/>
      <c r="E41" s="112"/>
      <c r="F41" s="112"/>
      <c r="G41" s="113"/>
      <c r="H41" s="112"/>
      <c r="I41" s="112"/>
      <c r="J41" s="113"/>
      <c r="K41" s="64"/>
      <c r="L41" s="64"/>
      <c r="M41" s="99"/>
      <c r="N41" s="64"/>
      <c r="O41" s="64"/>
      <c r="P41" s="99"/>
      <c r="Q41" s="64"/>
      <c r="R41" s="64"/>
      <c r="S41" s="64"/>
      <c r="T41" s="99"/>
    </row>
    <row r="42" spans="1:20" x14ac:dyDescent="0.25">
      <c r="A42" s="62"/>
      <c r="B42" s="14"/>
      <c r="C42" s="64"/>
      <c r="D42" s="14"/>
      <c r="E42" s="112"/>
      <c r="F42" s="112"/>
      <c r="G42" s="113"/>
      <c r="H42" s="112"/>
      <c r="I42" s="112"/>
      <c r="J42" s="112"/>
      <c r="K42" s="64"/>
      <c r="L42" s="64"/>
      <c r="M42" s="99"/>
      <c r="N42" s="64"/>
      <c r="O42" s="64"/>
      <c r="P42" s="99"/>
      <c r="Q42" s="64"/>
      <c r="R42" s="64"/>
      <c r="S42" s="64"/>
      <c r="T42" s="99"/>
    </row>
    <row r="43" spans="1:20" x14ac:dyDescent="0.25">
      <c r="A43" s="62"/>
      <c r="B43" s="14"/>
      <c r="C43" s="64"/>
      <c r="D43" s="14"/>
      <c r="E43" s="112"/>
      <c r="F43" s="112"/>
      <c r="G43" s="113"/>
      <c r="H43" s="112"/>
      <c r="I43" s="112"/>
      <c r="J43" s="112"/>
      <c r="K43" s="64"/>
      <c r="L43" s="64"/>
      <c r="M43" s="99"/>
      <c r="N43" s="64"/>
      <c r="O43" s="64"/>
      <c r="P43" s="99"/>
      <c r="Q43" s="64"/>
      <c r="R43" s="64"/>
      <c r="S43" s="64"/>
      <c r="T43" s="99"/>
    </row>
    <row r="44" spans="1:20" x14ac:dyDescent="0.25">
      <c r="A44" s="62"/>
      <c r="B44" s="14"/>
      <c r="C44" s="14"/>
      <c r="D44" s="14"/>
      <c r="E44" s="112"/>
      <c r="F44" s="112"/>
      <c r="G44" s="113"/>
      <c r="H44" s="112"/>
      <c r="I44" s="112"/>
      <c r="J44" s="112"/>
      <c r="K44" s="64"/>
      <c r="L44" s="64"/>
      <c r="M44" s="99"/>
      <c r="N44" s="64"/>
      <c r="O44" s="64"/>
      <c r="P44" s="99"/>
      <c r="Q44" s="64"/>
      <c r="R44" s="64"/>
      <c r="S44" s="64"/>
      <c r="T44" s="99"/>
    </row>
    <row r="45" spans="1:20" x14ac:dyDescent="0.25">
      <c r="A45" s="62"/>
      <c r="B45" s="14"/>
      <c r="C45" s="14"/>
      <c r="D45" s="14"/>
      <c r="E45" s="112"/>
      <c r="F45" s="112"/>
      <c r="G45" s="113"/>
      <c r="H45" s="112"/>
      <c r="I45" s="112"/>
      <c r="J45" s="112"/>
      <c r="K45" s="64"/>
      <c r="L45" s="64"/>
      <c r="M45" s="99"/>
      <c r="N45" s="64"/>
      <c r="O45" s="64"/>
      <c r="P45" s="99"/>
      <c r="Q45" s="64"/>
      <c r="R45" s="64"/>
      <c r="S45" s="64"/>
      <c r="T45" s="99"/>
    </row>
    <row r="46" spans="1:20" x14ac:dyDescent="0.25">
      <c r="A46" s="62"/>
      <c r="B46" s="14"/>
      <c r="C46" s="14"/>
      <c r="D46" s="14"/>
      <c r="E46" s="112"/>
      <c r="F46" s="112"/>
      <c r="G46" s="113"/>
      <c r="H46" s="112"/>
      <c r="I46" s="112"/>
      <c r="J46" s="112"/>
      <c r="K46" s="64"/>
      <c r="L46" s="64"/>
      <c r="M46" s="99"/>
      <c r="N46" s="64"/>
      <c r="O46" s="64"/>
      <c r="P46" s="99"/>
      <c r="Q46" s="64"/>
      <c r="R46" s="64"/>
      <c r="S46" s="64"/>
      <c r="T46" s="99"/>
    </row>
    <row r="47" spans="1:20" x14ac:dyDescent="0.25">
      <c r="A47" s="62"/>
      <c r="B47" s="14"/>
      <c r="C47" s="14"/>
      <c r="D47" s="14"/>
      <c r="E47" s="112"/>
      <c r="F47" s="112"/>
      <c r="G47" s="113"/>
      <c r="H47" s="112"/>
      <c r="I47" s="112"/>
      <c r="J47" s="112"/>
      <c r="K47" s="64"/>
      <c r="L47" s="64"/>
      <c r="M47" s="99"/>
      <c r="N47" s="64"/>
      <c r="O47" s="64"/>
      <c r="P47" s="99"/>
      <c r="Q47" s="64"/>
      <c r="R47" s="64"/>
      <c r="S47" s="64"/>
      <c r="T47" s="99"/>
    </row>
    <row r="48" spans="1:20" x14ac:dyDescent="0.25">
      <c r="A48" s="62"/>
      <c r="B48" s="14"/>
      <c r="C48" s="14"/>
      <c r="D48" s="14"/>
      <c r="E48" s="112"/>
      <c r="F48" s="112"/>
      <c r="G48" s="113"/>
      <c r="H48" s="112"/>
      <c r="I48" s="112"/>
      <c r="J48" s="112"/>
      <c r="K48" s="64"/>
      <c r="L48" s="64"/>
      <c r="M48" s="99"/>
      <c r="N48" s="64"/>
      <c r="O48" s="64"/>
      <c r="P48" s="99"/>
      <c r="Q48" s="64"/>
      <c r="R48" s="64"/>
      <c r="S48" s="64"/>
      <c r="T48" s="99"/>
    </row>
    <row r="49" spans="1:20" x14ac:dyDescent="0.25">
      <c r="A49" s="62"/>
      <c r="B49" s="14"/>
      <c r="C49" s="14"/>
      <c r="D49" s="14"/>
      <c r="E49" s="112"/>
      <c r="F49" s="112"/>
      <c r="G49" s="113"/>
      <c r="H49" s="112"/>
      <c r="I49" s="112"/>
      <c r="J49" s="112"/>
      <c r="K49" s="64"/>
      <c r="L49" s="64"/>
      <c r="M49" s="99"/>
      <c r="N49" s="64"/>
      <c r="O49" s="64"/>
      <c r="P49" s="99"/>
      <c r="Q49" s="64"/>
      <c r="R49" s="64"/>
      <c r="S49" s="64"/>
      <c r="T49" s="99"/>
    </row>
    <row r="50" spans="1:20" x14ac:dyDescent="0.25">
      <c r="A50" s="62"/>
      <c r="B50" s="14"/>
      <c r="C50" s="14"/>
      <c r="D50" s="14"/>
      <c r="E50" s="112"/>
      <c r="F50" s="112"/>
      <c r="G50" s="113"/>
      <c r="H50" s="112"/>
      <c r="I50" s="112"/>
      <c r="J50" s="112"/>
      <c r="K50" s="64"/>
      <c r="L50" s="64"/>
      <c r="M50" s="99"/>
      <c r="N50" s="64"/>
      <c r="O50" s="64"/>
      <c r="P50" s="99"/>
      <c r="Q50" s="64"/>
      <c r="R50" s="64"/>
      <c r="S50" s="64"/>
      <c r="T50" s="99"/>
    </row>
    <row r="51" spans="1:20" x14ac:dyDescent="0.25">
      <c r="A51" s="62"/>
      <c r="B51" s="14"/>
      <c r="C51" s="14"/>
      <c r="D51" s="14"/>
      <c r="E51" s="112"/>
      <c r="F51" s="112"/>
      <c r="G51" s="113"/>
      <c r="H51" s="112"/>
      <c r="I51" s="112"/>
      <c r="J51" s="112"/>
      <c r="K51" s="64"/>
      <c r="L51" s="64"/>
      <c r="M51" s="99"/>
      <c r="N51" s="64"/>
      <c r="O51" s="64"/>
      <c r="P51" s="99"/>
      <c r="Q51" s="64"/>
      <c r="R51" s="64"/>
      <c r="S51" s="64"/>
      <c r="T51" s="99"/>
    </row>
    <row r="52" spans="1:20" x14ac:dyDescent="0.25">
      <c r="A52" s="62"/>
      <c r="B52" s="14"/>
      <c r="C52" s="14"/>
      <c r="D52" s="14"/>
      <c r="E52" s="112"/>
      <c r="F52" s="112"/>
      <c r="G52" s="113"/>
      <c r="H52" s="112"/>
      <c r="I52" s="112"/>
      <c r="J52" s="112"/>
      <c r="K52" s="64"/>
      <c r="L52" s="64"/>
      <c r="M52" s="99"/>
      <c r="N52" s="64"/>
      <c r="O52" s="64"/>
      <c r="P52" s="99"/>
      <c r="Q52" s="64"/>
      <c r="R52" s="64"/>
      <c r="S52" s="64"/>
      <c r="T52" s="99"/>
    </row>
    <row r="53" spans="1:20" x14ac:dyDescent="0.25">
      <c r="A53" s="62"/>
      <c r="B53" s="14"/>
      <c r="C53" s="14"/>
      <c r="D53" s="14"/>
      <c r="E53" s="112"/>
      <c r="F53" s="112"/>
      <c r="G53" s="113"/>
      <c r="H53" s="112"/>
      <c r="I53" s="112"/>
      <c r="J53" s="112"/>
      <c r="K53" s="64"/>
      <c r="L53" s="64"/>
      <c r="M53" s="99"/>
      <c r="N53" s="64"/>
      <c r="O53" s="64"/>
      <c r="P53" s="99"/>
      <c r="Q53" s="64"/>
      <c r="R53" s="64"/>
      <c r="S53" s="64"/>
      <c r="T53" s="99"/>
    </row>
    <row r="54" spans="1:20" x14ac:dyDescent="0.25">
      <c r="A54" s="62"/>
      <c r="B54" s="14"/>
      <c r="C54" s="14"/>
      <c r="D54" s="14"/>
      <c r="E54" s="112"/>
      <c r="F54" s="112"/>
      <c r="G54" s="113"/>
      <c r="H54" s="112"/>
      <c r="I54" s="112"/>
      <c r="J54" s="112"/>
      <c r="K54" s="64"/>
      <c r="L54" s="64"/>
      <c r="M54" s="99"/>
      <c r="N54" s="64"/>
      <c r="O54" s="64"/>
      <c r="P54" s="99"/>
      <c r="Q54" s="64"/>
      <c r="R54" s="64"/>
      <c r="S54" s="64"/>
      <c r="T54" s="99"/>
    </row>
    <row r="55" spans="1:20" x14ac:dyDescent="0.25">
      <c r="A55" s="62"/>
      <c r="B55" s="14"/>
      <c r="C55" s="14"/>
      <c r="D55" s="14"/>
      <c r="E55" s="112"/>
      <c r="F55" s="112"/>
      <c r="G55" s="113"/>
      <c r="H55" s="112"/>
      <c r="I55" s="112"/>
      <c r="J55" s="112"/>
      <c r="K55" s="64"/>
      <c r="L55" s="64"/>
      <c r="M55" s="99"/>
      <c r="N55" s="64"/>
      <c r="O55" s="64"/>
      <c r="P55" s="99"/>
      <c r="Q55" s="64"/>
      <c r="R55" s="64"/>
      <c r="S55" s="64"/>
      <c r="T55" s="99"/>
    </row>
    <row r="56" spans="1:20" x14ac:dyDescent="0.25">
      <c r="A56" s="62"/>
      <c r="B56" s="14"/>
      <c r="C56" s="14"/>
      <c r="D56" s="14"/>
      <c r="E56" s="112"/>
      <c r="F56" s="112"/>
      <c r="G56" s="113"/>
      <c r="H56" s="112"/>
      <c r="I56" s="112"/>
      <c r="J56" s="112"/>
      <c r="K56" s="64"/>
      <c r="L56" s="64"/>
      <c r="M56" s="99"/>
      <c r="N56" s="64"/>
      <c r="O56" s="64"/>
      <c r="P56" s="99"/>
      <c r="Q56" s="64"/>
      <c r="R56" s="64"/>
      <c r="S56" s="64"/>
      <c r="T56" s="99"/>
    </row>
    <row r="57" spans="1:20" x14ac:dyDescent="0.25">
      <c r="A57" s="62"/>
      <c r="B57" s="14"/>
      <c r="C57" s="14"/>
      <c r="D57" s="14"/>
      <c r="E57" s="112"/>
      <c r="F57" s="112"/>
      <c r="G57" s="113"/>
      <c r="H57" s="112"/>
      <c r="I57" s="112"/>
      <c r="J57" s="112"/>
      <c r="K57" s="64"/>
      <c r="L57" s="64"/>
      <c r="M57" s="99"/>
      <c r="N57" s="64"/>
      <c r="O57" s="64"/>
      <c r="P57" s="99"/>
      <c r="Q57" s="64"/>
      <c r="R57" s="64"/>
      <c r="S57" s="64"/>
      <c r="T57" s="99"/>
    </row>
    <row r="58" spans="1:20" x14ac:dyDescent="0.25">
      <c r="A58" s="62"/>
      <c r="B58" s="14"/>
      <c r="C58" s="14"/>
      <c r="D58" s="14"/>
      <c r="E58" s="112"/>
      <c r="F58" s="112"/>
      <c r="G58" s="113"/>
      <c r="H58" s="112"/>
      <c r="I58" s="112"/>
      <c r="J58" s="112"/>
      <c r="K58" s="64"/>
      <c r="L58" s="64"/>
      <c r="M58" s="99"/>
      <c r="N58" s="64"/>
      <c r="O58" s="64"/>
      <c r="P58" s="99"/>
      <c r="Q58" s="64"/>
      <c r="R58" s="64"/>
      <c r="S58" s="64"/>
      <c r="T58" s="99"/>
    </row>
    <row r="59" spans="1:20" x14ac:dyDescent="0.25">
      <c r="A59" s="62"/>
      <c r="B59" s="14"/>
      <c r="C59" s="14"/>
      <c r="D59" s="14"/>
      <c r="E59" s="112"/>
      <c r="F59" s="112"/>
      <c r="G59" s="112"/>
      <c r="H59" s="112"/>
      <c r="I59" s="112"/>
      <c r="J59" s="112"/>
      <c r="K59" s="64"/>
      <c r="L59" s="64"/>
      <c r="M59" s="99"/>
      <c r="N59" s="64"/>
      <c r="O59" s="64"/>
      <c r="P59" s="99"/>
      <c r="Q59" s="64"/>
      <c r="R59" s="64"/>
      <c r="S59" s="64"/>
      <c r="T59" s="99"/>
    </row>
    <row r="60" spans="1:20" x14ac:dyDescent="0.25">
      <c r="A60" s="62"/>
      <c r="B60" s="14"/>
      <c r="C60" s="14"/>
      <c r="D60" s="14"/>
      <c r="E60" s="112"/>
      <c r="F60" s="112"/>
      <c r="G60" s="112"/>
      <c r="H60" s="112"/>
      <c r="I60" s="112"/>
      <c r="J60" s="112"/>
      <c r="K60" s="64"/>
      <c r="L60" s="64"/>
      <c r="M60" s="99"/>
      <c r="N60" s="64"/>
      <c r="O60" s="64"/>
      <c r="P60" s="99"/>
      <c r="Q60" s="64"/>
      <c r="R60" s="64"/>
      <c r="S60" s="64"/>
      <c r="T60" s="99"/>
    </row>
    <row r="61" spans="1:20" x14ac:dyDescent="0.25">
      <c r="A61" s="62"/>
      <c r="B61" s="14"/>
      <c r="C61" s="14"/>
      <c r="D61" s="14"/>
      <c r="E61" s="112"/>
      <c r="F61" s="112"/>
      <c r="G61" s="112"/>
      <c r="H61" s="112"/>
      <c r="I61" s="112"/>
      <c r="J61" s="112"/>
      <c r="K61" s="64"/>
      <c r="L61" s="64"/>
      <c r="M61" s="99"/>
      <c r="N61" s="64"/>
      <c r="O61" s="64"/>
      <c r="P61" s="99"/>
      <c r="Q61" s="64"/>
      <c r="R61" s="64"/>
      <c r="S61" s="64"/>
      <c r="T61" s="99"/>
    </row>
    <row r="62" spans="1:20" x14ac:dyDescent="0.25">
      <c r="A62" s="62"/>
      <c r="B62" s="14"/>
      <c r="C62" s="14"/>
      <c r="D62" s="14"/>
      <c r="E62" s="112"/>
      <c r="F62" s="112"/>
      <c r="G62" s="112"/>
      <c r="H62" s="112"/>
      <c r="I62" s="112"/>
      <c r="J62" s="112"/>
      <c r="K62" s="64"/>
      <c r="L62" s="64"/>
      <c r="M62" s="99"/>
      <c r="N62" s="64"/>
      <c r="O62" s="64"/>
      <c r="P62" s="99"/>
      <c r="Q62" s="64"/>
      <c r="R62" s="64"/>
      <c r="S62" s="64"/>
      <c r="T62" s="99"/>
    </row>
    <row r="63" spans="1:20" x14ac:dyDescent="0.25">
      <c r="A63" s="62"/>
      <c r="B63" s="14"/>
      <c r="C63" s="14"/>
      <c r="D63" s="14"/>
      <c r="E63" s="112"/>
      <c r="F63" s="112"/>
      <c r="G63" s="112"/>
      <c r="H63" s="112"/>
      <c r="I63" s="112"/>
      <c r="J63" s="112"/>
      <c r="K63" s="64"/>
      <c r="L63" s="64"/>
      <c r="M63" s="99"/>
      <c r="N63" s="64"/>
      <c r="O63" s="64"/>
      <c r="P63" s="99"/>
      <c r="Q63" s="64"/>
      <c r="R63" s="64"/>
      <c r="S63" s="64"/>
      <c r="T63" s="99"/>
    </row>
    <row r="64" spans="1:20" x14ac:dyDescent="0.25">
      <c r="A64" s="62"/>
      <c r="B64" s="14"/>
      <c r="C64" s="14"/>
      <c r="D64" s="14"/>
      <c r="E64" s="112"/>
      <c r="F64" s="112"/>
      <c r="G64" s="112"/>
      <c r="H64" s="112"/>
      <c r="I64" s="112"/>
      <c r="J64" s="112"/>
      <c r="K64" s="64"/>
      <c r="L64" s="64"/>
      <c r="M64" s="99"/>
      <c r="N64" s="64"/>
      <c r="O64" s="64"/>
      <c r="P64" s="99"/>
      <c r="Q64" s="64"/>
      <c r="R64" s="64"/>
      <c r="S64" s="64"/>
      <c r="T64" s="99"/>
    </row>
    <row r="65" spans="1:20" x14ac:dyDescent="0.25">
      <c r="A65" s="62"/>
      <c r="B65" s="14"/>
      <c r="C65" s="14"/>
      <c r="D65" s="14"/>
      <c r="E65" s="112"/>
      <c r="F65" s="112"/>
      <c r="G65" s="112"/>
      <c r="H65" s="112"/>
      <c r="I65" s="112"/>
      <c r="J65" s="112"/>
      <c r="K65" s="64"/>
      <c r="L65" s="64"/>
      <c r="M65" s="99"/>
      <c r="N65" s="64"/>
      <c r="O65" s="64"/>
      <c r="P65" s="99"/>
      <c r="Q65" s="64"/>
      <c r="R65" s="64"/>
      <c r="S65" s="64"/>
      <c r="T65" s="99"/>
    </row>
    <row r="66" spans="1:20" x14ac:dyDescent="0.25">
      <c r="A66" s="62"/>
      <c r="B66" s="14"/>
      <c r="C66" s="14"/>
      <c r="D66" s="14"/>
      <c r="E66" s="112"/>
      <c r="F66" s="112"/>
      <c r="G66" s="112"/>
      <c r="H66" s="112"/>
      <c r="I66" s="112"/>
      <c r="J66" s="112"/>
      <c r="K66" s="64"/>
      <c r="L66" s="64"/>
      <c r="M66" s="99"/>
      <c r="N66" s="64"/>
      <c r="O66" s="64"/>
      <c r="P66" s="99"/>
      <c r="Q66" s="64"/>
      <c r="R66" s="64"/>
      <c r="S66" s="64"/>
      <c r="T66" s="99"/>
    </row>
    <row r="67" spans="1:20" x14ac:dyDescent="0.25">
      <c r="A67" s="62"/>
      <c r="B67" s="14"/>
      <c r="C67" s="14"/>
      <c r="D67" s="14"/>
      <c r="E67" s="112"/>
      <c r="F67" s="112"/>
      <c r="G67" s="112"/>
      <c r="H67" s="112"/>
      <c r="I67" s="112"/>
      <c r="J67" s="112"/>
      <c r="K67" s="64"/>
      <c r="L67" s="64"/>
      <c r="M67" s="99"/>
      <c r="N67" s="64"/>
      <c r="O67" s="64"/>
      <c r="P67" s="99"/>
      <c r="Q67" s="64"/>
      <c r="R67" s="64"/>
      <c r="S67" s="64"/>
      <c r="T67" s="99"/>
    </row>
    <row r="68" spans="1:20" x14ac:dyDescent="0.25">
      <c r="A68" s="62"/>
      <c r="B68" s="14"/>
      <c r="C68" s="14"/>
      <c r="D68" s="14"/>
      <c r="E68" s="112"/>
      <c r="F68" s="112"/>
      <c r="G68" s="112"/>
      <c r="H68" s="112"/>
      <c r="I68" s="112"/>
      <c r="J68" s="112"/>
      <c r="K68" s="64"/>
      <c r="L68" s="64"/>
      <c r="M68" s="99"/>
      <c r="N68" s="64"/>
      <c r="O68" s="64"/>
      <c r="P68" s="99"/>
      <c r="Q68" s="64"/>
      <c r="R68" s="64"/>
      <c r="S68" s="64"/>
      <c r="T68" s="99"/>
    </row>
    <row r="69" spans="1:20" x14ac:dyDescent="0.25">
      <c r="A69" s="62"/>
      <c r="B69" s="14"/>
      <c r="C69" s="14"/>
      <c r="D69" s="14"/>
      <c r="E69" s="112"/>
      <c r="F69" s="112"/>
      <c r="G69" s="112"/>
      <c r="H69" s="112"/>
      <c r="I69" s="112"/>
      <c r="J69" s="112"/>
      <c r="K69" s="64"/>
      <c r="L69" s="64"/>
      <c r="M69" s="99"/>
      <c r="N69" s="64"/>
      <c r="O69" s="64"/>
      <c r="P69" s="99"/>
      <c r="Q69" s="64"/>
      <c r="R69" s="64"/>
      <c r="S69" s="64"/>
      <c r="T69" s="99"/>
    </row>
    <row r="70" spans="1:20" x14ac:dyDescent="0.25">
      <c r="A70" s="62"/>
      <c r="B70" s="14"/>
      <c r="C70" s="14"/>
      <c r="D70" s="14"/>
      <c r="E70" s="112"/>
      <c r="F70" s="112"/>
      <c r="G70" s="112"/>
      <c r="H70" s="112"/>
      <c r="I70" s="112"/>
      <c r="J70" s="112"/>
      <c r="K70" s="64"/>
      <c r="L70" s="64"/>
      <c r="M70" s="99"/>
      <c r="N70" s="64"/>
      <c r="O70" s="64"/>
      <c r="P70" s="99"/>
      <c r="Q70" s="64"/>
      <c r="R70" s="64"/>
      <c r="S70" s="64"/>
      <c r="T70" s="99"/>
    </row>
    <row r="71" spans="1:20" x14ac:dyDescent="0.25">
      <c r="A71" s="62"/>
      <c r="B71" s="14"/>
      <c r="C71" s="14"/>
      <c r="D71" s="14"/>
      <c r="E71" s="112"/>
      <c r="F71" s="112"/>
      <c r="G71" s="112"/>
      <c r="H71" s="112"/>
      <c r="I71" s="112"/>
      <c r="J71" s="112"/>
      <c r="K71" s="64"/>
      <c r="L71" s="64"/>
      <c r="M71" s="99"/>
      <c r="N71" s="64"/>
      <c r="O71" s="64"/>
      <c r="P71" s="99"/>
      <c r="Q71" s="64"/>
      <c r="R71" s="64"/>
      <c r="S71" s="64"/>
      <c r="T71" s="99"/>
    </row>
    <row r="72" spans="1:20" x14ac:dyDescent="0.25">
      <c r="A72" s="62"/>
      <c r="B72" s="14"/>
      <c r="C72" s="14"/>
      <c r="D72" s="14"/>
      <c r="E72" s="112"/>
      <c r="F72" s="112"/>
      <c r="G72" s="112"/>
      <c r="H72" s="112"/>
      <c r="I72" s="112"/>
      <c r="J72" s="112"/>
      <c r="K72" s="64"/>
      <c r="L72" s="64"/>
      <c r="M72" s="99"/>
      <c r="N72" s="64"/>
      <c r="O72" s="64"/>
      <c r="P72" s="99"/>
      <c r="Q72" s="64"/>
      <c r="R72" s="64"/>
      <c r="S72" s="64"/>
      <c r="T72" s="99"/>
    </row>
    <row r="73" spans="1:20" x14ac:dyDescent="0.25">
      <c r="A73" s="62"/>
      <c r="B73" s="14"/>
      <c r="C73" s="14"/>
      <c r="D73" s="14"/>
      <c r="E73" s="112"/>
      <c r="F73" s="112"/>
      <c r="G73" s="112"/>
      <c r="H73" s="112"/>
      <c r="I73" s="112"/>
      <c r="J73" s="112"/>
      <c r="K73" s="64"/>
      <c r="L73" s="64"/>
      <c r="M73" s="99"/>
      <c r="N73" s="64"/>
      <c r="O73" s="64"/>
      <c r="P73" s="99"/>
      <c r="Q73" s="64"/>
      <c r="R73" s="64"/>
      <c r="S73" s="64"/>
      <c r="T73" s="99"/>
    </row>
    <row r="74" spans="1:20" x14ac:dyDescent="0.25">
      <c r="A74" s="62"/>
      <c r="B74" s="14"/>
      <c r="C74" s="14"/>
      <c r="D74" s="14"/>
      <c r="E74" s="112"/>
      <c r="F74" s="112"/>
      <c r="G74" s="112"/>
      <c r="H74" s="112"/>
      <c r="I74" s="112"/>
      <c r="J74" s="112"/>
      <c r="K74" s="64"/>
      <c r="L74" s="64"/>
      <c r="M74" s="99"/>
      <c r="N74" s="64"/>
      <c r="O74" s="64"/>
      <c r="P74" s="99"/>
      <c r="Q74" s="64"/>
      <c r="R74" s="64"/>
      <c r="S74" s="64"/>
      <c r="T74" s="99"/>
    </row>
    <row r="75" spans="1:20" x14ac:dyDescent="0.25">
      <c r="A75" s="62"/>
      <c r="B75" s="14"/>
      <c r="C75" s="14"/>
      <c r="D75" s="14"/>
      <c r="E75" s="112"/>
      <c r="F75" s="112"/>
      <c r="G75" s="112"/>
      <c r="H75" s="112"/>
      <c r="I75" s="112"/>
      <c r="J75" s="112"/>
      <c r="K75" s="64"/>
      <c r="L75" s="64"/>
      <c r="M75" s="99"/>
      <c r="N75" s="64"/>
      <c r="O75" s="64"/>
      <c r="P75" s="99"/>
      <c r="Q75" s="64"/>
      <c r="R75" s="64"/>
      <c r="S75" s="64"/>
      <c r="T75" s="99"/>
    </row>
    <row r="76" spans="1:20" x14ac:dyDescent="0.25">
      <c r="A76" s="62"/>
      <c r="B76" s="14"/>
      <c r="C76" s="14"/>
      <c r="D76" s="14"/>
      <c r="E76" s="112"/>
      <c r="F76" s="112"/>
      <c r="G76" s="112"/>
      <c r="H76" s="112"/>
      <c r="I76" s="112"/>
      <c r="J76" s="112"/>
      <c r="K76" s="64"/>
      <c r="L76" s="64"/>
      <c r="M76" s="99"/>
      <c r="N76" s="64"/>
      <c r="O76" s="64"/>
      <c r="P76" s="99"/>
      <c r="Q76" s="64"/>
      <c r="R76" s="64"/>
      <c r="S76" s="64"/>
      <c r="T76" s="99"/>
    </row>
    <row r="77" spans="1:20" x14ac:dyDescent="0.25">
      <c r="A77" s="62"/>
      <c r="B77" s="14"/>
      <c r="C77" s="14"/>
      <c r="D77" s="14"/>
      <c r="E77" s="112"/>
      <c r="F77" s="112"/>
      <c r="G77" s="112"/>
      <c r="H77" s="112"/>
      <c r="I77" s="112"/>
      <c r="J77" s="112"/>
      <c r="K77" s="64"/>
      <c r="L77" s="64"/>
      <c r="M77" s="99"/>
      <c r="N77" s="64"/>
      <c r="O77" s="64"/>
      <c r="P77" s="99"/>
      <c r="Q77" s="64"/>
      <c r="R77" s="64"/>
      <c r="S77" s="64"/>
      <c r="T77" s="99"/>
    </row>
    <row r="78" spans="1:20" x14ac:dyDescent="0.25">
      <c r="A78" s="62"/>
      <c r="B78" s="14"/>
      <c r="C78" s="14"/>
      <c r="D78" s="14"/>
      <c r="E78" s="112"/>
      <c r="F78" s="112"/>
      <c r="G78" s="112"/>
      <c r="H78" s="112"/>
      <c r="I78" s="112"/>
      <c r="J78" s="112"/>
      <c r="K78" s="64"/>
      <c r="L78" s="64"/>
      <c r="M78" s="99"/>
      <c r="N78" s="64"/>
      <c r="O78" s="64"/>
      <c r="P78" s="99"/>
      <c r="Q78" s="64"/>
      <c r="R78" s="64"/>
      <c r="S78" s="64"/>
      <c r="T78" s="99"/>
    </row>
    <row r="79" spans="1:20" x14ac:dyDescent="0.25">
      <c r="A79" s="62"/>
      <c r="B79" s="14"/>
      <c r="C79" s="14"/>
      <c r="D79" s="14"/>
      <c r="E79" s="112"/>
      <c r="F79" s="112"/>
      <c r="G79" s="112"/>
      <c r="H79" s="112"/>
      <c r="I79" s="112"/>
      <c r="J79" s="112"/>
      <c r="K79" s="64"/>
      <c r="L79" s="64"/>
      <c r="M79" s="99"/>
      <c r="N79" s="64"/>
      <c r="O79" s="64"/>
      <c r="P79" s="99"/>
      <c r="Q79" s="64"/>
      <c r="R79" s="64"/>
      <c r="S79" s="64"/>
      <c r="T79" s="99"/>
    </row>
    <row r="80" spans="1:20" x14ac:dyDescent="0.25">
      <c r="A80" s="62"/>
      <c r="B80" s="14"/>
      <c r="C80" s="14"/>
      <c r="D80" s="14"/>
      <c r="E80" s="112"/>
      <c r="F80" s="112"/>
      <c r="G80" s="112"/>
      <c r="H80" s="112"/>
      <c r="I80" s="112"/>
      <c r="J80" s="112"/>
      <c r="K80" s="64"/>
      <c r="L80" s="64"/>
      <c r="M80" s="99"/>
      <c r="N80" s="64"/>
      <c r="O80" s="64"/>
      <c r="P80" s="99"/>
      <c r="Q80" s="64"/>
      <c r="R80" s="64"/>
      <c r="S80" s="64"/>
      <c r="T80" s="99"/>
    </row>
    <row r="81" spans="1:20" x14ac:dyDescent="0.25">
      <c r="A81" s="62"/>
      <c r="B81" s="14"/>
      <c r="C81" s="14"/>
      <c r="D81" s="14"/>
      <c r="E81" s="112"/>
      <c r="F81" s="112"/>
      <c r="G81" s="112"/>
      <c r="H81" s="112"/>
      <c r="I81" s="112"/>
      <c r="J81" s="112"/>
      <c r="K81" s="64"/>
      <c r="L81" s="64"/>
      <c r="M81" s="99"/>
      <c r="N81" s="64"/>
      <c r="O81" s="64"/>
      <c r="P81" s="99"/>
      <c r="Q81" s="64"/>
      <c r="R81" s="64"/>
      <c r="S81" s="64"/>
      <c r="T81" s="99"/>
    </row>
    <row r="82" spans="1:20" x14ac:dyDescent="0.25">
      <c r="A82" s="62"/>
      <c r="B82" s="14"/>
      <c r="C82" s="14"/>
      <c r="D82" s="14"/>
      <c r="E82" s="112"/>
      <c r="F82" s="112"/>
      <c r="G82" s="112"/>
      <c r="H82" s="112"/>
      <c r="I82" s="112"/>
      <c r="J82" s="112"/>
      <c r="K82" s="64"/>
      <c r="L82" s="64"/>
      <c r="M82" s="99"/>
      <c r="N82" s="64"/>
      <c r="O82" s="64"/>
      <c r="P82" s="99"/>
      <c r="Q82" s="64"/>
      <c r="R82" s="64"/>
      <c r="S82" s="64"/>
      <c r="T82" s="99"/>
    </row>
    <row r="83" spans="1:20" x14ac:dyDescent="0.25">
      <c r="A83" s="62"/>
      <c r="B83" s="14"/>
      <c r="C83" s="14"/>
      <c r="D83" s="14"/>
      <c r="E83" s="112"/>
      <c r="F83" s="112"/>
      <c r="G83" s="112"/>
      <c r="H83" s="112"/>
      <c r="I83" s="112"/>
      <c r="J83" s="112"/>
      <c r="K83" s="64"/>
      <c r="L83" s="64"/>
      <c r="M83" s="99"/>
      <c r="N83" s="64"/>
      <c r="O83" s="64"/>
      <c r="P83" s="99"/>
      <c r="Q83" s="64"/>
      <c r="R83" s="64"/>
      <c r="S83" s="64"/>
      <c r="T83" s="99"/>
    </row>
    <row r="84" spans="1:20" x14ac:dyDescent="0.25">
      <c r="A84" s="62"/>
      <c r="B84" s="14"/>
      <c r="C84" s="14"/>
      <c r="D84" s="14"/>
      <c r="E84" s="112"/>
      <c r="F84" s="112"/>
      <c r="G84" s="112"/>
      <c r="H84" s="112"/>
      <c r="I84" s="112"/>
      <c r="J84" s="112"/>
      <c r="K84" s="64"/>
      <c r="L84" s="64"/>
      <c r="M84" s="99"/>
      <c r="N84" s="64"/>
      <c r="O84" s="64"/>
      <c r="P84" s="99"/>
      <c r="Q84" s="64"/>
      <c r="R84" s="64"/>
      <c r="S84" s="64"/>
      <c r="T84" s="99"/>
    </row>
    <row r="85" spans="1:20" x14ac:dyDescent="0.25">
      <c r="A85" s="62"/>
      <c r="B85" s="14"/>
      <c r="C85" s="14"/>
      <c r="D85" s="14"/>
      <c r="E85" s="112"/>
      <c r="F85" s="112"/>
      <c r="G85" s="112"/>
      <c r="H85" s="112"/>
      <c r="I85" s="112"/>
      <c r="J85" s="112"/>
      <c r="K85" s="64"/>
      <c r="L85" s="64"/>
      <c r="M85" s="64"/>
      <c r="N85" s="64"/>
      <c r="O85" s="64"/>
      <c r="P85" s="99"/>
      <c r="Q85" s="64"/>
      <c r="R85" s="64"/>
      <c r="S85" s="64"/>
      <c r="T85" s="99"/>
    </row>
    <row r="86" spans="1:20" x14ac:dyDescent="0.25">
      <c r="A86" s="62"/>
      <c r="B86" s="14"/>
      <c r="C86" s="14"/>
      <c r="D86" s="14"/>
      <c r="E86" s="112"/>
      <c r="F86" s="112"/>
      <c r="G86" s="112"/>
      <c r="H86" s="112"/>
      <c r="I86" s="112"/>
      <c r="J86" s="112"/>
      <c r="K86" s="64"/>
      <c r="L86" s="64"/>
      <c r="M86" s="64"/>
      <c r="N86" s="64"/>
      <c r="O86" s="64"/>
      <c r="P86" s="99"/>
      <c r="Q86" s="64"/>
      <c r="R86" s="64"/>
      <c r="S86" s="64"/>
      <c r="T86" s="99"/>
    </row>
    <row r="87" spans="1:20" x14ac:dyDescent="0.25">
      <c r="A87" s="62"/>
      <c r="B87" s="14"/>
      <c r="C87" s="14"/>
      <c r="D87" s="14"/>
      <c r="E87" s="112"/>
      <c r="F87" s="112"/>
      <c r="G87" s="112"/>
      <c r="H87" s="112"/>
      <c r="I87" s="112"/>
      <c r="J87" s="112"/>
      <c r="K87" s="64"/>
      <c r="L87" s="64"/>
      <c r="M87" s="64"/>
      <c r="N87" s="64"/>
      <c r="O87" s="64"/>
      <c r="P87" s="99"/>
      <c r="Q87" s="64"/>
      <c r="R87" s="64"/>
      <c r="S87" s="64"/>
      <c r="T87" s="99"/>
    </row>
    <row r="88" spans="1:20" x14ac:dyDescent="0.25">
      <c r="A88" s="62"/>
      <c r="B88" s="14"/>
      <c r="C88" s="14"/>
      <c r="D88" s="14"/>
      <c r="E88" s="112"/>
      <c r="F88" s="112"/>
      <c r="G88" s="112"/>
      <c r="H88" s="112"/>
      <c r="I88" s="112"/>
      <c r="J88" s="112"/>
      <c r="K88" s="64"/>
      <c r="L88" s="64"/>
      <c r="M88" s="64"/>
      <c r="N88" s="64"/>
      <c r="O88" s="64"/>
      <c r="P88" s="99"/>
      <c r="Q88" s="64"/>
      <c r="R88" s="64"/>
      <c r="S88" s="64"/>
      <c r="T88" s="99"/>
    </row>
    <row r="89" spans="1:20" x14ac:dyDescent="0.25">
      <c r="A89" s="62"/>
      <c r="B89" s="14"/>
      <c r="C89" s="14"/>
      <c r="D89" s="14"/>
      <c r="E89" s="112"/>
      <c r="F89" s="112"/>
      <c r="G89" s="112"/>
      <c r="H89" s="112"/>
      <c r="I89" s="112"/>
      <c r="J89" s="112"/>
      <c r="K89" s="64"/>
      <c r="L89" s="64"/>
      <c r="M89" s="64"/>
      <c r="N89" s="64"/>
      <c r="O89" s="64"/>
      <c r="P89" s="99"/>
      <c r="Q89" s="64"/>
      <c r="R89" s="64"/>
      <c r="S89" s="64"/>
      <c r="T89" s="99"/>
    </row>
    <row r="90" spans="1:20" x14ac:dyDescent="0.25">
      <c r="A90" s="62"/>
      <c r="B90" s="14"/>
      <c r="C90" s="14"/>
      <c r="D90" s="14"/>
      <c r="E90" s="112"/>
      <c r="F90" s="112"/>
      <c r="G90" s="112"/>
      <c r="H90" s="112"/>
      <c r="I90" s="112"/>
      <c r="J90" s="112"/>
      <c r="K90" s="64"/>
      <c r="L90" s="64"/>
      <c r="M90" s="64"/>
      <c r="N90" s="64"/>
      <c r="O90" s="64"/>
      <c r="P90" s="99"/>
      <c r="Q90" s="64"/>
      <c r="R90" s="64"/>
      <c r="S90" s="64"/>
      <c r="T90" s="99"/>
    </row>
    <row r="91" spans="1:20" x14ac:dyDescent="0.25">
      <c r="A91" s="62"/>
      <c r="B91" s="14"/>
      <c r="C91" s="14"/>
      <c r="D91" s="14"/>
      <c r="E91" s="112"/>
      <c r="F91" s="112"/>
      <c r="G91" s="112"/>
      <c r="H91" s="112"/>
      <c r="I91" s="112"/>
      <c r="J91" s="112"/>
      <c r="K91" s="64"/>
      <c r="L91" s="64"/>
      <c r="M91" s="64"/>
      <c r="N91" s="64"/>
      <c r="O91" s="64"/>
      <c r="P91" s="99"/>
      <c r="Q91" s="64"/>
      <c r="R91" s="64"/>
      <c r="S91" s="64"/>
      <c r="T91" s="99"/>
    </row>
    <row r="92" spans="1:20" x14ac:dyDescent="0.25">
      <c r="A92" s="62"/>
      <c r="B92" s="14"/>
      <c r="C92" s="14"/>
      <c r="D92" s="14"/>
      <c r="E92" s="112"/>
      <c r="F92" s="112"/>
      <c r="G92" s="112"/>
      <c r="H92" s="112"/>
      <c r="I92" s="112"/>
      <c r="J92" s="112"/>
      <c r="K92" s="64"/>
      <c r="L92" s="64"/>
      <c r="M92" s="64"/>
      <c r="N92" s="64"/>
      <c r="O92" s="64"/>
      <c r="P92" s="99"/>
      <c r="Q92" s="64"/>
      <c r="R92" s="64"/>
      <c r="S92" s="64"/>
      <c r="T92" s="99"/>
    </row>
    <row r="93" spans="1:20" x14ac:dyDescent="0.25">
      <c r="A93" s="62"/>
      <c r="B93" s="14"/>
      <c r="C93" s="14"/>
      <c r="D93" s="14"/>
      <c r="E93" s="112"/>
      <c r="F93" s="112"/>
      <c r="G93" s="112"/>
      <c r="H93" s="112"/>
      <c r="I93" s="112"/>
      <c r="J93" s="112"/>
      <c r="K93" s="64"/>
      <c r="L93" s="64"/>
      <c r="M93" s="64"/>
      <c r="N93" s="64"/>
      <c r="O93" s="64"/>
      <c r="P93" s="99"/>
      <c r="Q93" s="64"/>
      <c r="R93" s="64"/>
      <c r="S93" s="64"/>
      <c r="T93" s="99"/>
    </row>
    <row r="94" spans="1:20" x14ac:dyDescent="0.25">
      <c r="A94" s="62"/>
      <c r="B94" s="14"/>
      <c r="C94" s="14"/>
      <c r="D94" s="14"/>
      <c r="E94" s="112"/>
      <c r="F94" s="112"/>
      <c r="G94" s="112"/>
      <c r="H94" s="112"/>
      <c r="I94" s="112"/>
      <c r="J94" s="112"/>
      <c r="K94" s="64"/>
      <c r="L94" s="64"/>
      <c r="M94" s="64"/>
      <c r="N94" s="64"/>
      <c r="O94" s="64"/>
      <c r="P94" s="99"/>
      <c r="Q94" s="64"/>
      <c r="R94" s="64"/>
      <c r="S94" s="64"/>
      <c r="T94" s="99"/>
    </row>
    <row r="95" spans="1:20" x14ac:dyDescent="0.25">
      <c r="A95" s="62"/>
      <c r="B95" s="14"/>
      <c r="C95" s="14"/>
      <c r="D95" s="14"/>
      <c r="E95" s="112"/>
      <c r="F95" s="112"/>
      <c r="G95" s="112"/>
      <c r="H95" s="112"/>
      <c r="I95" s="112"/>
      <c r="J95" s="112"/>
      <c r="K95" s="64"/>
      <c r="L95" s="64"/>
      <c r="M95" s="64"/>
      <c r="N95" s="64"/>
      <c r="O95" s="64"/>
      <c r="P95" s="99"/>
      <c r="Q95" s="64"/>
      <c r="R95" s="64"/>
      <c r="S95" s="64"/>
      <c r="T95" s="99"/>
    </row>
    <row r="96" spans="1:20" x14ac:dyDescent="0.25">
      <c r="A96" s="62"/>
      <c r="B96" s="14"/>
      <c r="C96" s="14"/>
      <c r="D96" s="14"/>
      <c r="E96" s="112"/>
      <c r="F96" s="112"/>
      <c r="G96" s="112"/>
      <c r="H96" s="112"/>
      <c r="I96" s="112"/>
      <c r="J96" s="112"/>
      <c r="K96" s="64"/>
      <c r="L96" s="64"/>
      <c r="M96" s="64"/>
      <c r="N96" s="64"/>
      <c r="O96" s="64"/>
      <c r="P96" s="99"/>
      <c r="Q96" s="64"/>
      <c r="R96" s="64"/>
      <c r="S96" s="64"/>
      <c r="T96" s="99"/>
    </row>
    <row r="97" spans="1:20" x14ac:dyDescent="0.25">
      <c r="A97" s="62"/>
      <c r="B97" s="14"/>
      <c r="C97" s="14"/>
      <c r="D97" s="14"/>
      <c r="E97" s="112"/>
      <c r="F97" s="112"/>
      <c r="G97" s="112"/>
      <c r="H97" s="112"/>
      <c r="I97" s="112"/>
      <c r="J97" s="112"/>
      <c r="K97" s="64"/>
      <c r="L97" s="64"/>
      <c r="M97" s="64"/>
      <c r="N97" s="64"/>
      <c r="O97" s="64"/>
      <c r="P97" s="99"/>
      <c r="Q97" s="64"/>
      <c r="R97" s="64"/>
      <c r="S97" s="64"/>
      <c r="T97" s="99"/>
    </row>
    <row r="98" spans="1:20" x14ac:dyDescent="0.25">
      <c r="A98" s="62"/>
      <c r="B98" s="14"/>
      <c r="C98" s="14"/>
      <c r="D98" s="14"/>
      <c r="E98" s="112"/>
      <c r="F98" s="112"/>
      <c r="G98" s="112"/>
      <c r="H98" s="112"/>
      <c r="I98" s="112"/>
      <c r="J98" s="112"/>
      <c r="K98" s="64"/>
      <c r="L98" s="64"/>
      <c r="M98" s="64"/>
      <c r="N98" s="64"/>
      <c r="O98" s="64"/>
      <c r="P98" s="99"/>
      <c r="Q98" s="64"/>
      <c r="R98" s="64"/>
      <c r="S98" s="64"/>
      <c r="T98" s="99"/>
    </row>
    <row r="99" spans="1:20" x14ac:dyDescent="0.25">
      <c r="A99" s="62"/>
      <c r="B99" s="14"/>
      <c r="C99" s="14"/>
      <c r="D99" s="14"/>
      <c r="E99" s="112"/>
      <c r="F99" s="112"/>
      <c r="G99" s="112"/>
      <c r="H99" s="112"/>
      <c r="I99" s="112"/>
      <c r="J99" s="112"/>
      <c r="K99" s="64"/>
      <c r="L99" s="64"/>
      <c r="M99" s="64"/>
      <c r="N99" s="64"/>
      <c r="O99" s="64"/>
      <c r="P99" s="99"/>
      <c r="Q99" s="64"/>
      <c r="R99" s="64"/>
      <c r="S99" s="64"/>
      <c r="T99" s="99"/>
    </row>
    <row r="100" spans="1:20" x14ac:dyDescent="0.25">
      <c r="A100" s="62"/>
      <c r="B100" s="14"/>
      <c r="C100" s="14"/>
      <c r="D100" s="14"/>
      <c r="E100" s="112"/>
      <c r="F100" s="112"/>
      <c r="G100" s="112"/>
      <c r="H100" s="112"/>
      <c r="I100" s="112"/>
      <c r="J100" s="112"/>
      <c r="K100" s="64"/>
      <c r="L100" s="64"/>
      <c r="M100" s="64"/>
      <c r="N100" s="64"/>
      <c r="O100" s="64"/>
      <c r="P100" s="99"/>
      <c r="Q100" s="64"/>
      <c r="R100" s="64"/>
      <c r="S100" s="64"/>
      <c r="T100" s="99"/>
    </row>
    <row r="101" spans="1:20" x14ac:dyDescent="0.25">
      <c r="A101" s="62"/>
      <c r="B101" s="14"/>
      <c r="C101" s="14"/>
      <c r="D101" s="14"/>
      <c r="E101" s="112"/>
      <c r="F101" s="112"/>
      <c r="G101" s="112"/>
      <c r="H101" s="112"/>
      <c r="I101" s="112"/>
      <c r="J101" s="112"/>
      <c r="K101" s="64"/>
      <c r="L101" s="64"/>
      <c r="M101" s="64"/>
      <c r="N101" s="64"/>
      <c r="O101" s="64"/>
      <c r="P101" s="99"/>
      <c r="Q101" s="64"/>
      <c r="R101" s="64"/>
      <c r="S101" s="64"/>
      <c r="T101" s="64"/>
    </row>
    <row r="102" spans="1:20" x14ac:dyDescent="0.25">
      <c r="A102" s="62"/>
      <c r="B102" s="14"/>
      <c r="C102" s="14"/>
      <c r="D102" s="14"/>
      <c r="E102" s="112"/>
      <c r="F102" s="112"/>
      <c r="G102" s="112"/>
      <c r="H102" s="112"/>
      <c r="I102" s="112"/>
      <c r="J102" s="112"/>
      <c r="K102" s="64"/>
      <c r="L102" s="64"/>
      <c r="M102" s="64"/>
      <c r="N102" s="64"/>
      <c r="O102" s="64"/>
      <c r="P102" s="64"/>
      <c r="Q102" s="64"/>
      <c r="R102" s="64"/>
      <c r="S102" s="64"/>
      <c r="T102" s="64"/>
    </row>
    <row r="103" spans="1:20" x14ac:dyDescent="0.25">
      <c r="A103" s="62"/>
      <c r="B103" s="14"/>
      <c r="C103" s="14"/>
      <c r="D103" s="14"/>
      <c r="E103" s="112"/>
      <c r="F103" s="112"/>
      <c r="G103" s="112"/>
      <c r="H103" s="112"/>
      <c r="I103" s="112"/>
      <c r="J103" s="112"/>
      <c r="K103" s="64"/>
      <c r="L103" s="64"/>
      <c r="M103" s="64"/>
      <c r="N103" s="64"/>
      <c r="O103" s="64"/>
      <c r="P103" s="64"/>
      <c r="Q103" s="64"/>
      <c r="R103" s="64"/>
      <c r="S103" s="64"/>
      <c r="T103" s="64"/>
    </row>
    <row r="104" spans="1:20" x14ac:dyDescent="0.25">
      <c r="A104" s="62"/>
      <c r="B104" s="14"/>
      <c r="C104" s="14"/>
      <c r="D104" s="14"/>
      <c r="E104" s="112"/>
      <c r="F104" s="112"/>
      <c r="G104" s="112"/>
      <c r="H104" s="112"/>
      <c r="I104" s="112"/>
      <c r="J104" s="112"/>
      <c r="K104" s="64"/>
      <c r="L104" s="64"/>
      <c r="M104" s="64"/>
      <c r="N104" s="64"/>
      <c r="O104" s="64"/>
      <c r="P104" s="64"/>
      <c r="Q104" s="64"/>
      <c r="R104" s="64"/>
      <c r="S104" s="64"/>
      <c r="T104" s="64"/>
    </row>
    <row r="105" spans="1:20" x14ac:dyDescent="0.25">
      <c r="A105" s="62"/>
      <c r="B105" s="14"/>
      <c r="C105" s="14"/>
      <c r="D105" s="14"/>
      <c r="E105" s="112"/>
      <c r="F105" s="112"/>
      <c r="G105" s="112"/>
      <c r="H105" s="112"/>
      <c r="I105" s="112"/>
      <c r="J105" s="112"/>
      <c r="K105" s="64"/>
      <c r="L105" s="64"/>
      <c r="M105" s="64"/>
      <c r="N105" s="64"/>
      <c r="O105" s="64"/>
      <c r="P105" s="64"/>
      <c r="Q105" s="64"/>
      <c r="R105" s="64"/>
      <c r="S105" s="64"/>
      <c r="T105" s="64"/>
    </row>
    <row r="106" spans="1:20" x14ac:dyDescent="0.25">
      <c r="A106" s="62"/>
      <c r="B106" s="14"/>
      <c r="C106" s="14"/>
      <c r="D106" s="14"/>
      <c r="E106" s="112"/>
      <c r="F106" s="112"/>
      <c r="G106" s="112"/>
      <c r="H106" s="112"/>
      <c r="I106" s="112"/>
      <c r="J106" s="112"/>
      <c r="K106" s="64"/>
      <c r="L106" s="64"/>
      <c r="M106" s="64"/>
      <c r="N106" s="64"/>
      <c r="O106" s="64"/>
      <c r="P106" s="64"/>
      <c r="Q106" s="64"/>
      <c r="R106" s="64"/>
      <c r="S106" s="64"/>
      <c r="T106" s="64"/>
    </row>
    <row r="107" spans="1:20" x14ac:dyDescent="0.25">
      <c r="A107" s="62"/>
      <c r="B107" s="14"/>
      <c r="C107" s="14"/>
      <c r="D107" s="14"/>
      <c r="E107" s="112"/>
      <c r="F107" s="112"/>
      <c r="G107" s="112"/>
      <c r="H107" s="112"/>
      <c r="I107" s="112"/>
      <c r="J107" s="112"/>
      <c r="K107" s="64"/>
      <c r="L107" s="64"/>
      <c r="M107" s="64"/>
      <c r="N107" s="64"/>
      <c r="O107" s="64"/>
      <c r="P107" s="64"/>
      <c r="Q107" s="64"/>
      <c r="R107" s="64"/>
      <c r="S107" s="64"/>
      <c r="T107" s="64"/>
    </row>
    <row r="108" spans="1:20" x14ac:dyDescent="0.25">
      <c r="A108" s="62"/>
      <c r="B108" s="14"/>
      <c r="C108" s="14"/>
      <c r="D108" s="14"/>
      <c r="E108" s="112"/>
      <c r="F108" s="112"/>
      <c r="G108" s="112"/>
      <c r="H108" s="112"/>
      <c r="I108" s="112"/>
      <c r="J108" s="112"/>
      <c r="K108" s="64"/>
      <c r="L108" s="64"/>
      <c r="M108" s="64"/>
      <c r="N108" s="64"/>
      <c r="O108" s="64"/>
      <c r="P108" s="64"/>
      <c r="Q108" s="64"/>
      <c r="R108" s="64"/>
      <c r="S108" s="64"/>
      <c r="T108" s="64"/>
    </row>
    <row r="109" spans="1:20" x14ac:dyDescent="0.25">
      <c r="A109" s="62"/>
      <c r="B109" s="14"/>
      <c r="C109" s="14"/>
      <c r="D109" s="14"/>
      <c r="E109" s="112"/>
      <c r="F109" s="112"/>
      <c r="G109" s="112"/>
      <c r="H109" s="112"/>
      <c r="I109" s="112"/>
      <c r="J109" s="112"/>
      <c r="K109" s="64"/>
      <c r="L109" s="64"/>
      <c r="M109" s="64"/>
      <c r="N109" s="64"/>
      <c r="O109" s="64"/>
      <c r="P109" s="64"/>
      <c r="Q109" s="64"/>
      <c r="R109" s="64"/>
      <c r="S109" s="64"/>
      <c r="T109" s="64"/>
    </row>
    <row r="110" spans="1:20" x14ac:dyDescent="0.25">
      <c r="A110" s="62"/>
      <c r="B110" s="14"/>
      <c r="C110" s="14"/>
      <c r="D110" s="14"/>
      <c r="E110" s="112"/>
      <c r="F110" s="112"/>
      <c r="G110" s="112"/>
      <c r="H110" s="112"/>
      <c r="I110" s="112"/>
      <c r="J110" s="112"/>
      <c r="K110" s="64"/>
      <c r="L110" s="64"/>
      <c r="M110" s="64"/>
      <c r="N110" s="64"/>
      <c r="O110" s="64"/>
      <c r="P110" s="64"/>
      <c r="Q110" s="64"/>
      <c r="R110" s="64"/>
      <c r="S110" s="64"/>
      <c r="T110" s="64"/>
    </row>
    <row r="111" spans="1:20" x14ac:dyDescent="0.25">
      <c r="A111" s="62"/>
      <c r="B111" s="14"/>
      <c r="C111" s="14"/>
      <c r="D111" s="14"/>
      <c r="E111" s="112"/>
      <c r="F111" s="112"/>
      <c r="G111" s="112"/>
      <c r="H111" s="112"/>
      <c r="I111" s="112"/>
      <c r="J111" s="112"/>
      <c r="K111" s="64"/>
      <c r="L111" s="64"/>
      <c r="M111" s="64"/>
      <c r="N111" s="64"/>
      <c r="O111" s="64"/>
      <c r="P111" s="64"/>
      <c r="Q111" s="64"/>
      <c r="R111" s="64"/>
      <c r="S111" s="64"/>
      <c r="T111" s="64"/>
    </row>
    <row r="112" spans="1:20" x14ac:dyDescent="0.25">
      <c r="A112" s="62"/>
      <c r="B112" s="14"/>
      <c r="C112" s="14"/>
      <c r="D112" s="14"/>
      <c r="E112" s="112"/>
      <c r="F112" s="112"/>
      <c r="G112" s="112"/>
      <c r="H112" s="112"/>
      <c r="I112" s="112"/>
      <c r="J112" s="112"/>
      <c r="K112" s="64"/>
      <c r="L112" s="64"/>
      <c r="M112" s="64"/>
      <c r="N112" s="64"/>
      <c r="O112" s="64"/>
      <c r="P112" s="64"/>
      <c r="Q112" s="64"/>
      <c r="R112" s="64"/>
      <c r="S112" s="64"/>
      <c r="T112" s="64"/>
    </row>
    <row r="113" spans="1:20" x14ac:dyDescent="0.25">
      <c r="A113" s="62"/>
      <c r="B113" s="14"/>
      <c r="C113" s="14"/>
      <c r="D113" s="14"/>
      <c r="E113" s="112"/>
      <c r="F113" s="112"/>
      <c r="G113" s="112"/>
      <c r="H113" s="112"/>
      <c r="I113" s="112"/>
      <c r="J113" s="112"/>
      <c r="K113" s="64"/>
      <c r="L113" s="64"/>
      <c r="M113" s="64"/>
      <c r="N113" s="64"/>
      <c r="O113" s="64"/>
      <c r="P113" s="64"/>
      <c r="Q113" s="64"/>
      <c r="R113" s="64"/>
      <c r="S113" s="64"/>
      <c r="T113" s="64"/>
    </row>
    <row r="114" spans="1:20" x14ac:dyDescent="0.25">
      <c r="A114" s="62"/>
      <c r="B114" s="14"/>
      <c r="C114" s="14"/>
      <c r="D114" s="14"/>
      <c r="E114" s="112"/>
      <c r="F114" s="112"/>
      <c r="G114" s="112"/>
      <c r="H114" s="112"/>
      <c r="I114" s="112"/>
      <c r="J114" s="112"/>
      <c r="K114" s="64"/>
      <c r="L114" s="64"/>
      <c r="M114" s="64"/>
      <c r="N114" s="64"/>
      <c r="O114" s="64"/>
      <c r="P114" s="64"/>
      <c r="Q114" s="64"/>
      <c r="R114" s="64"/>
      <c r="S114" s="64"/>
      <c r="T114" s="64"/>
    </row>
    <row r="115" spans="1:20" x14ac:dyDescent="0.25">
      <c r="A115" s="62"/>
      <c r="B115" s="14"/>
      <c r="C115" s="14"/>
      <c r="D115" s="14"/>
      <c r="E115" s="112"/>
      <c r="F115" s="112"/>
      <c r="G115" s="112"/>
      <c r="H115" s="112"/>
      <c r="I115" s="112"/>
      <c r="J115" s="112"/>
      <c r="K115" s="64"/>
      <c r="L115" s="64"/>
      <c r="M115" s="64"/>
      <c r="N115" s="64"/>
      <c r="O115" s="64"/>
      <c r="P115" s="64"/>
      <c r="Q115" s="64"/>
      <c r="R115" s="64"/>
      <c r="S115" s="64"/>
      <c r="T115" s="64"/>
    </row>
    <row r="116" spans="1:20" x14ac:dyDescent="0.25">
      <c r="A116" s="62"/>
      <c r="B116" s="14"/>
      <c r="C116" s="14"/>
      <c r="D116" s="14"/>
      <c r="E116" s="112"/>
      <c r="F116" s="112"/>
      <c r="G116" s="112"/>
      <c r="H116" s="112"/>
      <c r="I116" s="112"/>
      <c r="J116" s="112"/>
      <c r="K116" s="64"/>
      <c r="L116" s="64"/>
      <c r="M116" s="64"/>
      <c r="N116" s="64"/>
      <c r="O116" s="64"/>
      <c r="P116" s="64"/>
      <c r="Q116" s="64"/>
      <c r="R116" s="64"/>
      <c r="S116" s="64"/>
      <c r="T116" s="64"/>
    </row>
    <row r="117" spans="1:20" x14ac:dyDescent="0.25">
      <c r="A117" s="62"/>
      <c r="B117" s="14"/>
      <c r="C117" s="14"/>
      <c r="D117" s="14"/>
      <c r="E117" s="112"/>
      <c r="F117" s="112"/>
      <c r="G117" s="112"/>
      <c r="H117" s="112"/>
      <c r="I117" s="112"/>
      <c r="J117" s="112"/>
      <c r="K117" s="64"/>
      <c r="L117" s="64"/>
      <c r="M117" s="64"/>
      <c r="N117" s="64"/>
      <c r="O117" s="64"/>
      <c r="P117" s="64"/>
      <c r="Q117" s="64"/>
      <c r="R117" s="64"/>
      <c r="S117" s="64"/>
      <c r="T117" s="64"/>
    </row>
    <row r="118" spans="1:20" x14ac:dyDescent="0.25">
      <c r="A118" s="62"/>
      <c r="B118" s="14"/>
      <c r="C118" s="14"/>
      <c r="D118" s="14"/>
      <c r="E118" s="112"/>
      <c r="F118" s="112"/>
      <c r="G118" s="112"/>
      <c r="H118" s="112"/>
      <c r="I118" s="112"/>
      <c r="J118" s="112"/>
      <c r="K118" s="64"/>
      <c r="L118" s="64"/>
      <c r="M118" s="64"/>
      <c r="N118" s="64"/>
      <c r="O118" s="64"/>
      <c r="P118" s="64"/>
      <c r="Q118" s="64"/>
      <c r="R118" s="64"/>
      <c r="S118" s="64"/>
      <c r="T118" s="64"/>
    </row>
    <row r="119" spans="1:20" x14ac:dyDescent="0.25">
      <c r="A119" s="62"/>
      <c r="B119" s="14"/>
      <c r="C119" s="14"/>
      <c r="D119" s="14"/>
      <c r="E119" s="112"/>
      <c r="F119" s="112"/>
      <c r="G119" s="112"/>
      <c r="H119" s="112"/>
      <c r="I119" s="112"/>
      <c r="J119" s="112"/>
      <c r="K119" s="64"/>
      <c r="L119" s="64"/>
      <c r="M119" s="64"/>
      <c r="N119" s="64"/>
      <c r="O119" s="64"/>
      <c r="P119" s="64"/>
      <c r="Q119" s="64"/>
      <c r="R119" s="64"/>
      <c r="S119" s="64"/>
      <c r="T119" s="64"/>
    </row>
    <row r="120" spans="1:20" x14ac:dyDescent="0.25">
      <c r="A120" s="62"/>
      <c r="B120" s="14"/>
      <c r="C120" s="14"/>
      <c r="D120" s="14"/>
      <c r="E120" s="112"/>
      <c r="F120" s="112"/>
      <c r="G120" s="112"/>
      <c r="H120" s="112"/>
      <c r="I120" s="112"/>
      <c r="J120" s="112"/>
      <c r="K120" s="64"/>
      <c r="L120" s="64"/>
      <c r="M120" s="64"/>
      <c r="N120" s="64"/>
      <c r="O120" s="64"/>
      <c r="P120" s="64"/>
      <c r="Q120" s="64"/>
      <c r="R120" s="64"/>
      <c r="S120" s="64"/>
      <c r="T120" s="64"/>
    </row>
    <row r="121" spans="1:20" x14ac:dyDescent="0.25">
      <c r="A121" s="62"/>
      <c r="B121" s="14"/>
      <c r="C121" s="14"/>
      <c r="D121" s="14"/>
      <c r="E121" s="112"/>
      <c r="F121" s="112"/>
      <c r="G121" s="112"/>
      <c r="H121" s="112"/>
      <c r="I121" s="112"/>
      <c r="J121" s="112"/>
      <c r="K121" s="64"/>
      <c r="L121" s="64"/>
      <c r="M121" s="64"/>
      <c r="N121" s="64"/>
      <c r="O121" s="64"/>
      <c r="P121" s="64"/>
      <c r="Q121" s="64"/>
      <c r="R121" s="64"/>
      <c r="S121" s="64"/>
      <c r="T121" s="64"/>
    </row>
    <row r="122" spans="1:20" x14ac:dyDescent="0.25">
      <c r="A122" s="62"/>
      <c r="B122" s="14"/>
      <c r="C122" s="14"/>
      <c r="D122" s="14"/>
      <c r="E122" s="112"/>
      <c r="F122" s="112"/>
      <c r="G122" s="112"/>
      <c r="H122" s="112"/>
      <c r="I122" s="112"/>
      <c r="J122" s="112"/>
      <c r="K122" s="64"/>
      <c r="L122" s="64"/>
      <c r="M122" s="64"/>
      <c r="N122" s="64"/>
      <c r="O122" s="64"/>
      <c r="P122" s="64"/>
      <c r="Q122" s="64"/>
      <c r="R122" s="64"/>
      <c r="S122" s="64"/>
      <c r="T122" s="64"/>
    </row>
    <row r="123" spans="1:20" x14ac:dyDescent="0.25">
      <c r="A123" s="62"/>
      <c r="B123" s="14"/>
      <c r="C123" s="14"/>
      <c r="D123" s="14"/>
      <c r="E123" s="112"/>
      <c r="F123" s="112"/>
      <c r="G123" s="112"/>
      <c r="H123" s="112"/>
      <c r="I123" s="112"/>
      <c r="J123" s="112"/>
      <c r="K123" s="64"/>
      <c r="L123" s="64"/>
      <c r="M123" s="64"/>
      <c r="N123" s="64"/>
      <c r="O123" s="64"/>
      <c r="P123" s="64"/>
      <c r="Q123" s="64"/>
      <c r="R123" s="64"/>
      <c r="S123" s="64"/>
      <c r="T123" s="64"/>
    </row>
    <row r="124" spans="1:20" x14ac:dyDescent="0.25">
      <c r="A124" s="62"/>
      <c r="B124" s="14"/>
      <c r="C124" s="14"/>
      <c r="D124" s="14"/>
      <c r="E124" s="112"/>
      <c r="F124" s="112"/>
      <c r="G124" s="112"/>
      <c r="H124" s="112"/>
      <c r="I124" s="112"/>
      <c r="J124" s="112"/>
      <c r="K124" s="64"/>
      <c r="L124" s="64"/>
      <c r="M124" s="64"/>
      <c r="N124" s="64"/>
      <c r="O124" s="64"/>
      <c r="P124" s="64"/>
      <c r="Q124" s="64"/>
      <c r="R124" s="64"/>
      <c r="S124" s="64"/>
      <c r="T124" s="64"/>
    </row>
    <row r="125" spans="1:20" x14ac:dyDescent="0.25">
      <c r="A125" s="62"/>
      <c r="B125" s="14"/>
      <c r="C125" s="14"/>
      <c r="D125" s="14"/>
      <c r="E125" s="112"/>
      <c r="F125" s="112"/>
      <c r="G125" s="112"/>
      <c r="H125" s="112"/>
      <c r="I125" s="112"/>
      <c r="J125" s="112"/>
      <c r="K125" s="64"/>
      <c r="L125" s="64"/>
      <c r="M125" s="64"/>
      <c r="N125" s="64"/>
      <c r="O125" s="64"/>
      <c r="P125" s="64"/>
      <c r="Q125" s="64"/>
      <c r="R125" s="64"/>
      <c r="S125" s="64"/>
      <c r="T125" s="64"/>
    </row>
    <row r="126" spans="1:20" x14ac:dyDescent="0.25">
      <c r="A126" s="62"/>
      <c r="B126" s="14"/>
      <c r="C126" s="14"/>
      <c r="D126" s="14"/>
      <c r="E126" s="112"/>
      <c r="F126" s="112"/>
      <c r="G126" s="112"/>
      <c r="H126" s="112"/>
      <c r="I126" s="112"/>
      <c r="J126" s="112"/>
      <c r="K126" s="64"/>
      <c r="L126" s="64"/>
      <c r="M126" s="64"/>
      <c r="N126" s="64"/>
      <c r="O126" s="64"/>
      <c r="P126" s="64"/>
      <c r="Q126" s="64"/>
      <c r="R126" s="64"/>
      <c r="S126" s="64"/>
      <c r="T126" s="64"/>
    </row>
    <row r="127" spans="1:20" x14ac:dyDescent="0.25">
      <c r="A127" s="62"/>
      <c r="B127" s="14"/>
      <c r="C127" s="14"/>
      <c r="D127" s="14"/>
      <c r="E127" s="112"/>
      <c r="F127" s="112"/>
      <c r="G127" s="112"/>
      <c r="H127" s="112"/>
      <c r="I127" s="112"/>
      <c r="J127" s="112"/>
      <c r="K127" s="64"/>
      <c r="L127" s="64"/>
      <c r="M127" s="64"/>
      <c r="N127" s="64"/>
      <c r="O127" s="64"/>
      <c r="P127" s="64"/>
      <c r="Q127" s="64"/>
      <c r="R127" s="64"/>
      <c r="S127" s="64"/>
      <c r="T127" s="64"/>
    </row>
    <row r="128" spans="1:20" x14ac:dyDescent="0.25">
      <c r="A128" s="62"/>
      <c r="B128" s="14"/>
      <c r="C128" s="14"/>
      <c r="D128" s="14"/>
      <c r="E128" s="112"/>
      <c r="F128" s="112"/>
      <c r="G128" s="112"/>
      <c r="H128" s="112"/>
      <c r="I128" s="112"/>
      <c r="J128" s="112"/>
      <c r="K128" s="64"/>
      <c r="L128" s="64"/>
      <c r="M128" s="64"/>
      <c r="N128" s="64"/>
      <c r="O128" s="64"/>
      <c r="P128" s="64"/>
      <c r="Q128" s="64"/>
      <c r="R128" s="64"/>
      <c r="S128" s="64"/>
      <c r="T128" s="64"/>
    </row>
    <row r="129" spans="1:20" x14ac:dyDescent="0.25">
      <c r="A129" s="62"/>
      <c r="B129" s="14"/>
      <c r="C129" s="14"/>
      <c r="D129" s="14"/>
      <c r="E129" s="112"/>
      <c r="F129" s="112"/>
      <c r="G129" s="112"/>
      <c r="H129" s="112"/>
      <c r="I129" s="112"/>
      <c r="J129" s="112"/>
      <c r="K129" s="64"/>
      <c r="L129" s="64"/>
      <c r="M129" s="64"/>
      <c r="N129" s="64"/>
      <c r="O129" s="64"/>
      <c r="P129" s="64"/>
      <c r="Q129" s="64"/>
      <c r="R129" s="64"/>
      <c r="S129" s="64"/>
      <c r="T129" s="64"/>
    </row>
    <row r="130" spans="1:20" x14ac:dyDescent="0.25">
      <c r="A130" s="62"/>
      <c r="B130" s="14"/>
      <c r="C130" s="14"/>
      <c r="D130" s="14"/>
      <c r="E130" s="112"/>
      <c r="F130" s="112"/>
      <c r="G130" s="112"/>
      <c r="H130" s="112"/>
      <c r="I130" s="112"/>
      <c r="J130" s="112"/>
      <c r="K130" s="64"/>
      <c r="L130" s="64"/>
      <c r="M130" s="64"/>
      <c r="N130" s="64"/>
      <c r="O130" s="64"/>
      <c r="P130" s="64"/>
      <c r="Q130" s="64"/>
      <c r="R130" s="64"/>
      <c r="S130" s="64"/>
      <c r="T130" s="64"/>
    </row>
    <row r="131" spans="1:20" x14ac:dyDescent="0.25">
      <c r="A131" s="62"/>
      <c r="B131" s="14"/>
      <c r="C131" s="14"/>
      <c r="D131" s="14"/>
      <c r="E131" s="112"/>
      <c r="F131" s="112"/>
      <c r="G131" s="112"/>
      <c r="H131" s="112"/>
      <c r="I131" s="112"/>
      <c r="J131" s="112"/>
      <c r="K131" s="64"/>
      <c r="L131" s="64"/>
      <c r="M131" s="64"/>
      <c r="N131" s="64"/>
      <c r="O131" s="64"/>
      <c r="P131" s="64"/>
      <c r="Q131" s="64"/>
      <c r="R131" s="64"/>
      <c r="S131" s="64"/>
      <c r="T131" s="64"/>
    </row>
    <row r="132" spans="1:20" x14ac:dyDescent="0.25">
      <c r="A132" s="62"/>
      <c r="B132" s="14"/>
      <c r="C132" s="14"/>
      <c r="D132" s="14"/>
      <c r="E132" s="112"/>
      <c r="F132" s="112"/>
      <c r="G132" s="112"/>
      <c r="H132" s="112"/>
      <c r="I132" s="112"/>
      <c r="J132" s="112"/>
      <c r="K132" s="64"/>
      <c r="L132" s="64"/>
      <c r="M132" s="64"/>
      <c r="N132" s="64"/>
      <c r="O132" s="64"/>
      <c r="P132" s="64"/>
      <c r="Q132" s="64"/>
      <c r="R132" s="64"/>
      <c r="S132" s="64"/>
      <c r="T132" s="64"/>
    </row>
    <row r="133" spans="1:20" x14ac:dyDescent="0.25">
      <c r="A133" s="62"/>
      <c r="B133" s="14"/>
      <c r="C133" s="14"/>
      <c r="D133" s="14"/>
      <c r="E133" s="112"/>
      <c r="F133" s="112"/>
      <c r="G133" s="112"/>
      <c r="H133" s="112"/>
      <c r="I133" s="112"/>
      <c r="J133" s="112"/>
      <c r="K133" s="64"/>
      <c r="L133" s="64"/>
      <c r="M133" s="64"/>
      <c r="N133" s="64"/>
      <c r="O133" s="64"/>
      <c r="P133" s="64"/>
      <c r="Q133" s="64"/>
      <c r="R133" s="64"/>
      <c r="S133" s="64"/>
      <c r="T133" s="64"/>
    </row>
    <row r="134" spans="1:20" x14ac:dyDescent="0.25">
      <c r="A134" s="62"/>
      <c r="B134" s="14"/>
      <c r="C134" s="14"/>
      <c r="D134" s="14"/>
      <c r="E134" s="112"/>
      <c r="F134" s="112"/>
      <c r="G134" s="112"/>
      <c r="H134" s="112"/>
      <c r="I134" s="112"/>
      <c r="J134" s="112"/>
      <c r="K134" s="64"/>
      <c r="L134" s="64"/>
      <c r="M134" s="64"/>
      <c r="N134" s="64"/>
      <c r="O134" s="64"/>
      <c r="P134" s="64"/>
      <c r="Q134" s="64"/>
      <c r="R134" s="64"/>
      <c r="S134" s="64"/>
      <c r="T134" s="64"/>
    </row>
    <row r="135" spans="1:20" x14ac:dyDescent="0.25">
      <c r="A135" s="62"/>
      <c r="B135" s="14"/>
      <c r="C135" s="14"/>
      <c r="D135" s="14"/>
      <c r="E135" s="112"/>
      <c r="F135" s="112"/>
      <c r="G135" s="112"/>
      <c r="H135" s="112"/>
      <c r="I135" s="112"/>
      <c r="J135" s="112"/>
      <c r="K135" s="64"/>
      <c r="L135" s="64"/>
      <c r="M135" s="64"/>
      <c r="N135" s="64"/>
      <c r="O135" s="64"/>
      <c r="P135" s="64"/>
      <c r="Q135" s="64"/>
      <c r="R135" s="64"/>
      <c r="S135" s="64"/>
      <c r="T135" s="64"/>
    </row>
    <row r="136" spans="1:20" x14ac:dyDescent="0.25">
      <c r="A136" s="62"/>
      <c r="B136" s="14"/>
      <c r="C136" s="14"/>
      <c r="D136" s="14"/>
      <c r="E136" s="112"/>
      <c r="F136" s="112"/>
      <c r="G136" s="112"/>
      <c r="H136" s="112"/>
      <c r="I136" s="112"/>
      <c r="J136" s="112"/>
      <c r="K136" s="64"/>
      <c r="L136" s="64"/>
      <c r="M136" s="64"/>
      <c r="N136" s="64"/>
      <c r="O136" s="64"/>
      <c r="P136" s="64"/>
      <c r="Q136" s="64"/>
      <c r="R136" s="64"/>
      <c r="S136" s="64"/>
      <c r="T136" s="64"/>
    </row>
    <row r="137" spans="1:20" x14ac:dyDescent="0.25">
      <c r="A137" s="62"/>
      <c r="B137" s="14"/>
      <c r="C137" s="14"/>
      <c r="D137" s="14"/>
      <c r="E137" s="112"/>
      <c r="F137" s="112"/>
      <c r="G137" s="112"/>
      <c r="H137" s="112"/>
      <c r="I137" s="112"/>
      <c r="J137" s="112"/>
      <c r="K137" s="64"/>
      <c r="L137" s="64"/>
      <c r="M137" s="64"/>
      <c r="N137" s="64"/>
      <c r="O137" s="64"/>
      <c r="P137" s="64"/>
      <c r="Q137" s="64"/>
      <c r="R137" s="64"/>
      <c r="S137" s="64"/>
      <c r="T137" s="64"/>
    </row>
    <row r="138" spans="1:20" x14ac:dyDescent="0.25">
      <c r="A138" s="62"/>
      <c r="B138" s="14"/>
      <c r="C138" s="14"/>
      <c r="D138" s="14"/>
      <c r="E138" s="112"/>
      <c r="F138" s="112"/>
      <c r="G138" s="112"/>
      <c r="H138" s="112"/>
      <c r="I138" s="112"/>
      <c r="J138" s="112"/>
      <c r="K138" s="64"/>
      <c r="L138" s="64"/>
      <c r="M138" s="64"/>
      <c r="N138" s="64"/>
      <c r="O138" s="64"/>
      <c r="P138" s="64"/>
      <c r="Q138" s="64"/>
      <c r="R138" s="64"/>
      <c r="S138" s="64"/>
      <c r="T138" s="64"/>
    </row>
    <row r="139" spans="1:20" x14ac:dyDescent="0.25">
      <c r="A139" s="62"/>
    </row>
    <row r="140" spans="1:20" x14ac:dyDescent="0.25">
      <c r="A140" s="62"/>
    </row>
    <row r="141" spans="1:20" x14ac:dyDescent="0.25">
      <c r="A141" s="62"/>
    </row>
    <row r="142" spans="1:20" x14ac:dyDescent="0.25">
      <c r="A142" s="62"/>
    </row>
    <row r="143" spans="1:20" x14ac:dyDescent="0.25">
      <c r="A143" s="62"/>
    </row>
    <row r="144" spans="1:20" x14ac:dyDescent="0.25">
      <c r="A144" s="62"/>
    </row>
    <row r="145" spans="1:1" x14ac:dyDescent="0.25">
      <c r="A145" s="62"/>
    </row>
    <row r="146" spans="1:1" x14ac:dyDescent="0.25">
      <c r="A146" s="62"/>
    </row>
    <row r="147" spans="1:1" x14ac:dyDescent="0.25">
      <c r="A147" s="62"/>
    </row>
    <row r="148" spans="1:1" x14ac:dyDescent="0.25">
      <c r="A148" s="62"/>
    </row>
    <row r="149" spans="1:1" x14ac:dyDescent="0.25">
      <c r="A149" s="62"/>
    </row>
    <row r="150" spans="1:1" x14ac:dyDescent="0.25">
      <c r="A150" s="62"/>
    </row>
    <row r="151" spans="1:1" x14ac:dyDescent="0.25">
      <c r="A151" s="62"/>
    </row>
    <row r="152" spans="1:1" x14ac:dyDescent="0.25">
      <c r="A152" s="62"/>
    </row>
    <row r="153" spans="1:1" x14ac:dyDescent="0.25">
      <c r="A153" s="62"/>
    </row>
    <row r="154" spans="1:1" x14ac:dyDescent="0.25">
      <c r="A154" s="62"/>
    </row>
    <row r="155" spans="1:1" x14ac:dyDescent="0.25">
      <c r="A155" s="62"/>
    </row>
    <row r="156" spans="1:1" x14ac:dyDescent="0.25">
      <c r="A156" s="62"/>
    </row>
    <row r="157" spans="1:1" x14ac:dyDescent="0.25">
      <c r="A157" s="62"/>
    </row>
    <row r="158" spans="1:1" x14ac:dyDescent="0.25">
      <c r="A158" s="62"/>
    </row>
    <row r="159" spans="1:1" x14ac:dyDescent="0.25">
      <c r="A159" s="62"/>
    </row>
    <row r="160" spans="1:1" x14ac:dyDescent="0.25">
      <c r="A160" s="62"/>
    </row>
    <row r="161" spans="1:1" x14ac:dyDescent="0.25">
      <c r="A161" s="62"/>
    </row>
    <row r="162" spans="1:1" x14ac:dyDescent="0.25">
      <c r="A162" s="62"/>
    </row>
  </sheetData>
  <mergeCells count="15">
    <mergeCell ref="T2:T4"/>
    <mergeCell ref="N3:O3"/>
    <mergeCell ref="P3:P4"/>
    <mergeCell ref="Q3:R3"/>
    <mergeCell ref="S3:S4"/>
    <mergeCell ref="B2:B4"/>
    <mergeCell ref="C2:C4"/>
    <mergeCell ref="D2:D4"/>
    <mergeCell ref="E3:F3"/>
    <mergeCell ref="G3:G4"/>
    <mergeCell ref="H3:I3"/>
    <mergeCell ref="J3:J4"/>
    <mergeCell ref="K3:L3"/>
    <mergeCell ref="M3:M4"/>
    <mergeCell ref="E2:S2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0000"/>
  </sheetPr>
  <dimension ref="A1:T159"/>
  <sheetViews>
    <sheetView workbookViewId="0"/>
  </sheetViews>
  <sheetFormatPr defaultRowHeight="15" x14ac:dyDescent="0.25"/>
  <cols>
    <col min="1" max="1" width="18" customWidth="1"/>
    <col min="2" max="2" width="4.28515625" customWidth="1"/>
    <col min="4" max="4" width="27.140625" customWidth="1"/>
    <col min="5" max="7" width="10.140625" style="114" customWidth="1"/>
    <col min="8" max="8" width="9.5703125" style="114" customWidth="1"/>
    <col min="9" max="9" width="9.7109375" style="114" customWidth="1"/>
    <col min="10" max="10" width="9.28515625" style="114" customWidth="1"/>
    <col min="11" max="11" width="9.85546875" style="67" customWidth="1"/>
    <col min="12" max="12" width="10.42578125" style="67" customWidth="1"/>
    <col min="13" max="13" width="9.140625" style="67"/>
    <col min="14" max="14" width="11.140625" style="67" customWidth="1"/>
    <col min="15" max="15" width="10.85546875" style="67" customWidth="1"/>
    <col min="16" max="16" width="9.140625" style="67"/>
    <col min="17" max="17" width="11" style="67" customWidth="1"/>
    <col min="18" max="18" width="10.42578125" style="67" customWidth="1"/>
    <col min="19" max="19" width="9.140625" style="67"/>
    <col min="20" max="20" width="12.7109375" style="67" customWidth="1"/>
  </cols>
  <sheetData>
    <row r="1" spans="1:20" s="62" customFormat="1" ht="23.25" customHeight="1" x14ac:dyDescent="0.3">
      <c r="B1" s="63" t="s">
        <v>154</v>
      </c>
      <c r="E1" s="111"/>
      <c r="F1" s="111"/>
      <c r="G1" s="111"/>
      <c r="H1" s="111"/>
      <c r="I1" s="111"/>
      <c r="J1" s="111"/>
      <c r="K1" s="65"/>
      <c r="L1" s="65"/>
      <c r="M1" s="65"/>
      <c r="N1" s="65"/>
      <c r="O1" s="65"/>
      <c r="P1" s="65"/>
      <c r="Q1" s="65"/>
      <c r="R1" s="65"/>
      <c r="S1" s="65"/>
      <c r="T1" s="65"/>
    </row>
    <row r="2" spans="1:20" ht="14.25" customHeight="1" x14ac:dyDescent="0.25">
      <c r="A2" s="62"/>
      <c r="B2" s="151" t="s">
        <v>26</v>
      </c>
      <c r="C2" s="151" t="s">
        <v>140</v>
      </c>
      <c r="D2" s="151" t="s">
        <v>29</v>
      </c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4"/>
      <c r="T2" s="151" t="s">
        <v>145</v>
      </c>
    </row>
    <row r="3" spans="1:20" x14ac:dyDescent="0.25">
      <c r="A3" s="62"/>
      <c r="B3" s="151"/>
      <c r="C3" s="151"/>
      <c r="D3" s="151"/>
      <c r="E3" s="155" t="s">
        <v>230</v>
      </c>
      <c r="F3" s="154"/>
      <c r="G3" s="156" t="s">
        <v>141</v>
      </c>
      <c r="H3" s="155" t="s">
        <v>231</v>
      </c>
      <c r="I3" s="154"/>
      <c r="J3" s="156" t="s">
        <v>141</v>
      </c>
      <c r="K3" s="151" t="s">
        <v>232</v>
      </c>
      <c r="L3" s="151"/>
      <c r="M3" s="152" t="s">
        <v>141</v>
      </c>
      <c r="N3" s="151" t="s">
        <v>233</v>
      </c>
      <c r="O3" s="151"/>
      <c r="P3" s="152" t="s">
        <v>141</v>
      </c>
      <c r="Q3" s="151" t="s">
        <v>144</v>
      </c>
      <c r="R3" s="151"/>
      <c r="S3" s="152" t="s">
        <v>141</v>
      </c>
      <c r="T3" s="151"/>
    </row>
    <row r="4" spans="1:20" ht="22.5" x14ac:dyDescent="0.25">
      <c r="A4" s="62"/>
      <c r="B4" s="151"/>
      <c r="C4" s="151"/>
      <c r="D4" s="151"/>
      <c r="E4" s="83" t="s">
        <v>142</v>
      </c>
      <c r="F4" s="83" t="s">
        <v>143</v>
      </c>
      <c r="G4" s="157"/>
      <c r="H4" s="83" t="s">
        <v>142</v>
      </c>
      <c r="I4" s="83" t="s">
        <v>143</v>
      </c>
      <c r="J4" s="157"/>
      <c r="K4" s="83" t="s">
        <v>142</v>
      </c>
      <c r="L4" s="83" t="s">
        <v>143</v>
      </c>
      <c r="M4" s="152"/>
      <c r="N4" s="83" t="s">
        <v>142</v>
      </c>
      <c r="O4" s="83" t="s">
        <v>143</v>
      </c>
      <c r="P4" s="152"/>
      <c r="Q4" s="83" t="s">
        <v>142</v>
      </c>
      <c r="R4" s="83" t="s">
        <v>143</v>
      </c>
      <c r="S4" s="152"/>
      <c r="T4" s="151"/>
    </row>
    <row r="5" spans="1:20" x14ac:dyDescent="0.25">
      <c r="A5" s="62"/>
      <c r="B5" s="84">
        <v>1</v>
      </c>
      <c r="C5" s="84">
        <v>2</v>
      </c>
      <c r="D5" s="84">
        <v>3</v>
      </c>
      <c r="E5" s="84"/>
      <c r="F5" s="84"/>
      <c r="G5" s="84"/>
      <c r="H5" s="84"/>
      <c r="I5" s="84"/>
      <c r="J5" s="110"/>
      <c r="K5" s="85"/>
      <c r="L5" s="85"/>
      <c r="M5" s="85"/>
      <c r="N5" s="85"/>
      <c r="O5" s="85"/>
      <c r="P5" s="85"/>
      <c r="Q5" s="85"/>
      <c r="R5" s="85"/>
      <c r="S5" s="85"/>
      <c r="T5" s="85">
        <v>13</v>
      </c>
    </row>
    <row r="6" spans="1:20" x14ac:dyDescent="0.25">
      <c r="A6" s="62"/>
      <c r="B6" s="14">
        <v>1</v>
      </c>
      <c r="C6" s="64">
        <f>'DAFTAR SISWA'!B6</f>
        <v>1255</v>
      </c>
      <c r="D6" s="14" t="str">
        <f>'DAFTAR SISWA'!D6</f>
        <v>Adya Woro Anggraeni</v>
      </c>
      <c r="E6" s="112">
        <v>2</v>
      </c>
      <c r="F6" s="112">
        <v>3</v>
      </c>
      <c r="G6" s="113">
        <f>AVERAGE(E6:F6)</f>
        <v>2.5</v>
      </c>
      <c r="H6" s="112">
        <v>4</v>
      </c>
      <c r="I6" s="112">
        <v>5</v>
      </c>
      <c r="J6" s="113">
        <f>AVERAGE(H6:I6)</f>
        <v>4.5</v>
      </c>
      <c r="K6" s="64">
        <v>70</v>
      </c>
      <c r="L6" s="64">
        <v>60</v>
      </c>
      <c r="M6" s="103">
        <f>AVERAGE(K6:L6)</f>
        <v>65</v>
      </c>
      <c r="N6" s="64">
        <v>75</v>
      </c>
      <c r="O6" s="64">
        <v>80</v>
      </c>
      <c r="P6" s="103">
        <f>AVERAGE(N6:O6)</f>
        <v>77.5</v>
      </c>
      <c r="Q6" s="64">
        <v>90</v>
      </c>
      <c r="R6" s="64">
        <v>90</v>
      </c>
      <c r="S6" s="103">
        <f>AVERAGE(Q6:R6)</f>
        <v>90</v>
      </c>
      <c r="T6" s="103">
        <f>AVERAGE(G6+J6+M6+P6+S6)/5</f>
        <v>47.9</v>
      </c>
    </row>
    <row r="7" spans="1:20" x14ac:dyDescent="0.25">
      <c r="A7" s="62"/>
      <c r="B7" s="14">
        <v>2</v>
      </c>
      <c r="C7" s="64">
        <f>'DAFTAR SISWA'!B7</f>
        <v>1349</v>
      </c>
      <c r="D7" s="14" t="str">
        <f>'DAFTAR SISWA'!D7</f>
        <v>Amanda Nikeisya Sudibyo</v>
      </c>
      <c r="E7" s="112">
        <v>3</v>
      </c>
      <c r="F7" s="112"/>
      <c r="G7" s="113">
        <f t="shared" ref="G7:G30" si="0">AVERAGE(E7:F7)</f>
        <v>3</v>
      </c>
      <c r="H7" s="112">
        <v>2</v>
      </c>
      <c r="I7" s="112"/>
      <c r="J7" s="113">
        <f t="shared" ref="J7:J30" si="1">AVERAGE(H7:I7)</f>
        <v>2</v>
      </c>
      <c r="K7" s="64">
        <v>45</v>
      </c>
      <c r="L7" s="64">
        <v>6</v>
      </c>
      <c r="M7" s="103">
        <f t="shared" ref="M7:M30" si="2">AVERAGE(K7:L7)</f>
        <v>25.5</v>
      </c>
      <c r="N7" s="64">
        <v>2</v>
      </c>
      <c r="O7" s="64">
        <v>4</v>
      </c>
      <c r="P7" s="103">
        <f t="shared" ref="P7:P30" si="3">AVERAGE(N7:O7)</f>
        <v>3</v>
      </c>
      <c r="Q7" s="64">
        <v>2</v>
      </c>
      <c r="R7" s="64"/>
      <c r="S7" s="103">
        <f t="shared" ref="S7:S30" si="4">AVERAGE(Q7:R7)</f>
        <v>2</v>
      </c>
      <c r="T7" s="103">
        <f t="shared" ref="T7:T30" si="5">AVERAGE(G7+J7+M7+P7+S7)/5</f>
        <v>7.1</v>
      </c>
    </row>
    <row r="8" spans="1:20" x14ac:dyDescent="0.25">
      <c r="A8" s="62"/>
      <c r="B8" s="14">
        <v>3</v>
      </c>
      <c r="C8" s="64">
        <f>'DAFTAR SISWA'!B8</f>
        <v>1257</v>
      </c>
      <c r="D8" s="14" t="str">
        <f>'DAFTAR SISWA'!D8</f>
        <v>Bimo Anggamahenda</v>
      </c>
      <c r="E8" s="112">
        <v>4</v>
      </c>
      <c r="F8" s="112"/>
      <c r="G8" s="113">
        <f t="shared" si="0"/>
        <v>4</v>
      </c>
      <c r="H8" s="112">
        <v>0</v>
      </c>
      <c r="I8" s="112"/>
      <c r="J8" s="113">
        <f t="shared" si="1"/>
        <v>0</v>
      </c>
      <c r="K8" s="64">
        <v>1</v>
      </c>
      <c r="L8" s="64">
        <v>3</v>
      </c>
      <c r="M8" s="103">
        <f t="shared" si="2"/>
        <v>2</v>
      </c>
      <c r="N8" s="64">
        <v>3</v>
      </c>
      <c r="O8" s="64"/>
      <c r="P8" s="103">
        <f t="shared" si="3"/>
        <v>3</v>
      </c>
      <c r="Q8" s="64">
        <v>1</v>
      </c>
      <c r="R8" s="64"/>
      <c r="S8" s="103">
        <f t="shared" si="4"/>
        <v>1</v>
      </c>
      <c r="T8" s="103">
        <f t="shared" si="5"/>
        <v>2</v>
      </c>
    </row>
    <row r="9" spans="1:20" x14ac:dyDescent="0.25">
      <c r="A9" s="62"/>
      <c r="B9" s="14">
        <v>4</v>
      </c>
      <c r="C9" s="64">
        <f>'DAFTAR SISWA'!B9</f>
        <v>1258</v>
      </c>
      <c r="D9" s="14" t="str">
        <f>'DAFTAR SISWA'!D9</f>
        <v>Bungah Rizki Rokhimah</v>
      </c>
      <c r="E9" s="112">
        <v>5</v>
      </c>
      <c r="F9" s="112"/>
      <c r="G9" s="113">
        <f t="shared" si="0"/>
        <v>5</v>
      </c>
      <c r="H9" s="112">
        <v>-2</v>
      </c>
      <c r="I9" s="112"/>
      <c r="J9" s="113">
        <f t="shared" si="1"/>
        <v>-2</v>
      </c>
      <c r="K9" s="64">
        <v>15</v>
      </c>
      <c r="L9" s="64"/>
      <c r="M9" s="103">
        <f t="shared" si="2"/>
        <v>15</v>
      </c>
      <c r="N9" s="64">
        <v>4</v>
      </c>
      <c r="O9" s="64"/>
      <c r="P9" s="103">
        <f t="shared" si="3"/>
        <v>4</v>
      </c>
      <c r="Q9" s="64">
        <v>0</v>
      </c>
      <c r="R9" s="64">
        <v>67</v>
      </c>
      <c r="S9" s="103">
        <f t="shared" si="4"/>
        <v>33.5</v>
      </c>
      <c r="T9" s="103">
        <f t="shared" si="5"/>
        <v>11.1</v>
      </c>
    </row>
    <row r="10" spans="1:20" ht="18" customHeight="1" x14ac:dyDescent="0.25">
      <c r="A10" s="62"/>
      <c r="B10" s="14">
        <v>5</v>
      </c>
      <c r="C10" s="64">
        <f>'DAFTAR SISWA'!B10</f>
        <v>1259</v>
      </c>
      <c r="D10" s="14" t="str">
        <f>'DAFTAR SISWA'!D10</f>
        <v>Enggar Megawantoro</v>
      </c>
      <c r="E10" s="112">
        <v>6</v>
      </c>
      <c r="F10" s="112"/>
      <c r="G10" s="113">
        <f t="shared" si="0"/>
        <v>6</v>
      </c>
      <c r="H10" s="112">
        <v>-4</v>
      </c>
      <c r="I10" s="112"/>
      <c r="J10" s="113">
        <f t="shared" si="1"/>
        <v>-4</v>
      </c>
      <c r="K10" s="64">
        <v>14.5</v>
      </c>
      <c r="L10" s="64"/>
      <c r="M10" s="103">
        <f t="shared" si="2"/>
        <v>14.5</v>
      </c>
      <c r="N10" s="64">
        <v>5</v>
      </c>
      <c r="O10" s="64"/>
      <c r="P10" s="103">
        <f t="shared" si="3"/>
        <v>5</v>
      </c>
      <c r="Q10" s="64">
        <v>-1</v>
      </c>
      <c r="R10" s="64"/>
      <c r="S10" s="103">
        <f t="shared" si="4"/>
        <v>-1</v>
      </c>
      <c r="T10" s="103">
        <f t="shared" si="5"/>
        <v>4.0999999999999996</v>
      </c>
    </row>
    <row r="11" spans="1:20" x14ac:dyDescent="0.25">
      <c r="A11" s="62"/>
      <c r="B11" s="14">
        <v>6</v>
      </c>
      <c r="C11" s="64">
        <f>'DAFTAR SISWA'!B11</f>
        <v>1260</v>
      </c>
      <c r="D11" s="14" t="str">
        <f>'DAFTAR SISWA'!D11</f>
        <v xml:space="preserve">Firman Ainur Rahmad </v>
      </c>
      <c r="E11" s="112">
        <v>7</v>
      </c>
      <c r="F11" s="112"/>
      <c r="G11" s="113">
        <f t="shared" si="0"/>
        <v>7</v>
      </c>
      <c r="H11" s="112">
        <v>-6</v>
      </c>
      <c r="I11" s="112"/>
      <c r="J11" s="113">
        <f t="shared" si="1"/>
        <v>-6</v>
      </c>
      <c r="K11" s="64">
        <v>14</v>
      </c>
      <c r="L11" s="64"/>
      <c r="M11" s="103">
        <f t="shared" si="2"/>
        <v>14</v>
      </c>
      <c r="N11" s="64">
        <v>6</v>
      </c>
      <c r="O11" s="64"/>
      <c r="P11" s="103">
        <f t="shared" si="3"/>
        <v>6</v>
      </c>
      <c r="Q11" s="64">
        <v>-2</v>
      </c>
      <c r="R11" s="64"/>
      <c r="S11" s="103">
        <f t="shared" si="4"/>
        <v>-2</v>
      </c>
      <c r="T11" s="103">
        <f t="shared" si="5"/>
        <v>3.8</v>
      </c>
    </row>
    <row r="12" spans="1:20" x14ac:dyDescent="0.25">
      <c r="A12" s="62"/>
      <c r="B12" s="14">
        <v>7</v>
      </c>
      <c r="C12" s="64">
        <f>'DAFTAR SISWA'!B12</f>
        <v>1263</v>
      </c>
      <c r="D12" s="14" t="str">
        <f>'DAFTAR SISWA'!D12</f>
        <v>Indra Setyawan</v>
      </c>
      <c r="E12" s="112">
        <v>8</v>
      </c>
      <c r="F12" s="112"/>
      <c r="G12" s="113">
        <f t="shared" si="0"/>
        <v>8</v>
      </c>
      <c r="H12" s="112">
        <v>-8</v>
      </c>
      <c r="I12" s="112"/>
      <c r="J12" s="113">
        <f t="shared" si="1"/>
        <v>-8</v>
      </c>
      <c r="K12" s="64">
        <v>13.5</v>
      </c>
      <c r="L12" s="64"/>
      <c r="M12" s="103">
        <f t="shared" si="2"/>
        <v>13.5</v>
      </c>
      <c r="N12" s="64">
        <v>7</v>
      </c>
      <c r="O12" s="64"/>
      <c r="P12" s="103">
        <f t="shared" si="3"/>
        <v>7</v>
      </c>
      <c r="Q12" s="64">
        <v>-3</v>
      </c>
      <c r="R12" s="64"/>
      <c r="S12" s="103">
        <f t="shared" si="4"/>
        <v>-3</v>
      </c>
      <c r="T12" s="103">
        <f t="shared" si="5"/>
        <v>3.5</v>
      </c>
    </row>
    <row r="13" spans="1:20" x14ac:dyDescent="0.25">
      <c r="A13" s="62"/>
      <c r="B13" s="14">
        <v>8</v>
      </c>
      <c r="C13" s="64">
        <f>'DAFTAR SISWA'!B13</f>
        <v>1311</v>
      </c>
      <c r="D13" s="14" t="str">
        <f>'DAFTAR SISWA'!D13</f>
        <v>Ismi Nur Fadilah</v>
      </c>
      <c r="E13" s="112">
        <v>9</v>
      </c>
      <c r="F13" s="112"/>
      <c r="G13" s="113">
        <f t="shared" si="0"/>
        <v>9</v>
      </c>
      <c r="H13" s="112">
        <v>-10</v>
      </c>
      <c r="I13" s="112"/>
      <c r="J13" s="113">
        <f t="shared" si="1"/>
        <v>-10</v>
      </c>
      <c r="K13" s="64">
        <v>13</v>
      </c>
      <c r="L13" s="64"/>
      <c r="M13" s="103">
        <f t="shared" si="2"/>
        <v>13</v>
      </c>
      <c r="N13" s="64">
        <v>8</v>
      </c>
      <c r="O13" s="64"/>
      <c r="P13" s="103">
        <f t="shared" si="3"/>
        <v>8</v>
      </c>
      <c r="Q13" s="64">
        <v>-4</v>
      </c>
      <c r="R13" s="64"/>
      <c r="S13" s="103">
        <f t="shared" si="4"/>
        <v>-4</v>
      </c>
      <c r="T13" s="103">
        <f t="shared" si="5"/>
        <v>3.2</v>
      </c>
    </row>
    <row r="14" spans="1:20" x14ac:dyDescent="0.25">
      <c r="A14" s="62"/>
      <c r="B14" s="14">
        <v>9</v>
      </c>
      <c r="C14" s="64">
        <f>'DAFTAR SISWA'!B14</f>
        <v>1264</v>
      </c>
      <c r="D14" s="14" t="str">
        <f>'DAFTAR SISWA'!D14</f>
        <v>Jordan Ahmad Kautsar</v>
      </c>
      <c r="E14" s="112">
        <v>10</v>
      </c>
      <c r="F14" s="112"/>
      <c r="G14" s="113">
        <f t="shared" si="0"/>
        <v>10</v>
      </c>
      <c r="H14" s="112">
        <v>-12</v>
      </c>
      <c r="I14" s="112"/>
      <c r="J14" s="113">
        <f t="shared" si="1"/>
        <v>-12</v>
      </c>
      <c r="K14" s="64">
        <v>12.5</v>
      </c>
      <c r="L14" s="64"/>
      <c r="M14" s="103">
        <f t="shared" si="2"/>
        <v>12.5</v>
      </c>
      <c r="N14" s="64">
        <v>9</v>
      </c>
      <c r="O14" s="64"/>
      <c r="P14" s="103">
        <f t="shared" si="3"/>
        <v>9</v>
      </c>
      <c r="Q14" s="64">
        <v>-5</v>
      </c>
      <c r="R14" s="64"/>
      <c r="S14" s="103">
        <f t="shared" si="4"/>
        <v>-5</v>
      </c>
      <c r="T14" s="103">
        <f t="shared" si="5"/>
        <v>2.9</v>
      </c>
    </row>
    <row r="15" spans="1:20" x14ac:dyDescent="0.25">
      <c r="A15" s="62"/>
      <c r="B15" s="14">
        <v>10</v>
      </c>
      <c r="C15" s="64">
        <f>'DAFTAR SISWA'!B15</f>
        <v>1351</v>
      </c>
      <c r="D15" s="14" t="str">
        <f>'DAFTAR SISWA'!D15</f>
        <v xml:space="preserve">Kahfila Zahra Aulia </v>
      </c>
      <c r="E15" s="112">
        <v>11</v>
      </c>
      <c r="F15" s="112"/>
      <c r="G15" s="113">
        <f t="shared" si="0"/>
        <v>11</v>
      </c>
      <c r="H15" s="112">
        <v>-14</v>
      </c>
      <c r="I15" s="112"/>
      <c r="J15" s="113">
        <f t="shared" si="1"/>
        <v>-14</v>
      </c>
      <c r="K15" s="64">
        <v>12</v>
      </c>
      <c r="L15" s="64"/>
      <c r="M15" s="103">
        <f t="shared" si="2"/>
        <v>12</v>
      </c>
      <c r="N15" s="64">
        <v>10</v>
      </c>
      <c r="O15" s="64"/>
      <c r="P15" s="103">
        <f t="shared" si="3"/>
        <v>10</v>
      </c>
      <c r="Q15" s="64">
        <v>-6</v>
      </c>
      <c r="R15" s="64"/>
      <c r="S15" s="103">
        <f t="shared" si="4"/>
        <v>-6</v>
      </c>
      <c r="T15" s="103">
        <f t="shared" si="5"/>
        <v>2.6</v>
      </c>
    </row>
    <row r="16" spans="1:20" x14ac:dyDescent="0.25">
      <c r="A16" s="62"/>
      <c r="B16" s="14">
        <v>11</v>
      </c>
      <c r="C16" s="64">
        <f>'DAFTAR SISWA'!B16</f>
        <v>1265</v>
      </c>
      <c r="D16" s="14" t="str">
        <f>'DAFTAR SISWA'!D16</f>
        <v>Marvin Aditya Pratama</v>
      </c>
      <c r="E16" s="112">
        <v>12</v>
      </c>
      <c r="F16" s="112"/>
      <c r="G16" s="113">
        <f t="shared" si="0"/>
        <v>12</v>
      </c>
      <c r="H16" s="112">
        <v>-16</v>
      </c>
      <c r="I16" s="112"/>
      <c r="J16" s="113">
        <f t="shared" si="1"/>
        <v>-16</v>
      </c>
      <c r="K16" s="64">
        <v>11.5</v>
      </c>
      <c r="L16" s="64"/>
      <c r="M16" s="103">
        <f t="shared" si="2"/>
        <v>11.5</v>
      </c>
      <c r="N16" s="64">
        <v>11</v>
      </c>
      <c r="O16" s="64"/>
      <c r="P16" s="103">
        <f t="shared" si="3"/>
        <v>11</v>
      </c>
      <c r="Q16" s="64">
        <v>-7</v>
      </c>
      <c r="R16" s="64"/>
      <c r="S16" s="103">
        <f t="shared" si="4"/>
        <v>-7</v>
      </c>
      <c r="T16" s="103">
        <f t="shared" si="5"/>
        <v>2.2999999999999998</v>
      </c>
    </row>
    <row r="17" spans="1:20" x14ac:dyDescent="0.25">
      <c r="A17" s="62"/>
      <c r="B17" s="14">
        <v>12</v>
      </c>
      <c r="C17" s="64">
        <f>'DAFTAR SISWA'!B17</f>
        <v>1266</v>
      </c>
      <c r="D17" s="14" t="str">
        <f>'DAFTAR SISWA'!D17</f>
        <v>Muhammad Jibril Al Hafidz</v>
      </c>
      <c r="E17" s="112">
        <v>13</v>
      </c>
      <c r="F17" s="112"/>
      <c r="G17" s="113">
        <f t="shared" si="0"/>
        <v>13</v>
      </c>
      <c r="H17" s="112">
        <v>-18</v>
      </c>
      <c r="I17" s="112"/>
      <c r="J17" s="113">
        <f t="shared" si="1"/>
        <v>-18</v>
      </c>
      <c r="K17" s="64">
        <v>11</v>
      </c>
      <c r="L17" s="64"/>
      <c r="M17" s="103">
        <f t="shared" si="2"/>
        <v>11</v>
      </c>
      <c r="N17" s="64">
        <v>12</v>
      </c>
      <c r="O17" s="64"/>
      <c r="P17" s="103">
        <f t="shared" si="3"/>
        <v>12</v>
      </c>
      <c r="Q17" s="64">
        <v>-8</v>
      </c>
      <c r="R17" s="64"/>
      <c r="S17" s="103">
        <f t="shared" si="4"/>
        <v>-8</v>
      </c>
      <c r="T17" s="103">
        <f t="shared" si="5"/>
        <v>2</v>
      </c>
    </row>
    <row r="18" spans="1:20" x14ac:dyDescent="0.25">
      <c r="A18" s="62"/>
      <c r="B18" s="14">
        <v>13</v>
      </c>
      <c r="C18" s="64">
        <f>'DAFTAR SISWA'!B18</f>
        <v>1267</v>
      </c>
      <c r="D18" s="14" t="str">
        <f>'DAFTAR SISWA'!D18</f>
        <v>Muhammad Khoirun Hanafi</v>
      </c>
      <c r="E18" s="112">
        <v>14</v>
      </c>
      <c r="F18" s="112"/>
      <c r="G18" s="113">
        <f t="shared" si="0"/>
        <v>14</v>
      </c>
      <c r="H18" s="112">
        <v>-20</v>
      </c>
      <c r="I18" s="112"/>
      <c r="J18" s="113">
        <f t="shared" si="1"/>
        <v>-20</v>
      </c>
      <c r="K18" s="64">
        <v>10.5</v>
      </c>
      <c r="L18" s="64"/>
      <c r="M18" s="103">
        <f t="shared" si="2"/>
        <v>10.5</v>
      </c>
      <c r="N18" s="64">
        <v>13</v>
      </c>
      <c r="O18" s="64"/>
      <c r="P18" s="103">
        <f t="shared" si="3"/>
        <v>13</v>
      </c>
      <c r="Q18" s="64">
        <v>-9</v>
      </c>
      <c r="R18" s="64"/>
      <c r="S18" s="103">
        <f t="shared" si="4"/>
        <v>-9</v>
      </c>
      <c r="T18" s="103">
        <f t="shared" si="5"/>
        <v>1.7</v>
      </c>
    </row>
    <row r="19" spans="1:20" x14ac:dyDescent="0.25">
      <c r="A19" s="62"/>
      <c r="B19" s="14">
        <v>14</v>
      </c>
      <c r="C19" s="64">
        <f>'DAFTAR SISWA'!B19</f>
        <v>1269</v>
      </c>
      <c r="D19" s="14" t="str">
        <f>'DAFTAR SISWA'!D19</f>
        <v>Nila Nafira</v>
      </c>
      <c r="E19" s="112">
        <v>15</v>
      </c>
      <c r="F19" s="112"/>
      <c r="G19" s="113">
        <f t="shared" si="0"/>
        <v>15</v>
      </c>
      <c r="H19" s="112">
        <v>-22</v>
      </c>
      <c r="I19" s="112"/>
      <c r="J19" s="113">
        <f t="shared" si="1"/>
        <v>-22</v>
      </c>
      <c r="K19" s="64">
        <v>10</v>
      </c>
      <c r="L19" s="64"/>
      <c r="M19" s="103">
        <f t="shared" si="2"/>
        <v>10</v>
      </c>
      <c r="N19" s="64">
        <v>14</v>
      </c>
      <c r="O19" s="64"/>
      <c r="P19" s="103">
        <f t="shared" si="3"/>
        <v>14</v>
      </c>
      <c r="Q19" s="64">
        <v>-10</v>
      </c>
      <c r="R19" s="64"/>
      <c r="S19" s="103">
        <f t="shared" si="4"/>
        <v>-10</v>
      </c>
      <c r="T19" s="103">
        <f t="shared" si="5"/>
        <v>1.4</v>
      </c>
    </row>
    <row r="20" spans="1:20" x14ac:dyDescent="0.25">
      <c r="A20" s="62"/>
      <c r="B20" s="14">
        <v>15</v>
      </c>
      <c r="C20" s="64">
        <f>'DAFTAR SISWA'!B20</f>
        <v>1389</v>
      </c>
      <c r="D20" s="14" t="str">
        <f>'DAFTAR SISWA'!D20</f>
        <v xml:space="preserve">Oktavia Vivi Novita </v>
      </c>
      <c r="E20" s="112">
        <v>16</v>
      </c>
      <c r="F20" s="112"/>
      <c r="G20" s="113">
        <f t="shared" si="0"/>
        <v>16</v>
      </c>
      <c r="H20" s="112">
        <v>-24</v>
      </c>
      <c r="I20" s="112"/>
      <c r="J20" s="113">
        <f t="shared" si="1"/>
        <v>-24</v>
      </c>
      <c r="K20" s="64">
        <v>9.5000000000000107</v>
      </c>
      <c r="L20" s="64"/>
      <c r="M20" s="103">
        <f t="shared" si="2"/>
        <v>9.5000000000000107</v>
      </c>
      <c r="N20" s="64">
        <v>15</v>
      </c>
      <c r="O20" s="64"/>
      <c r="P20" s="103">
        <f t="shared" si="3"/>
        <v>15</v>
      </c>
      <c r="Q20" s="64">
        <v>-11</v>
      </c>
      <c r="R20" s="64"/>
      <c r="S20" s="103">
        <f t="shared" si="4"/>
        <v>-11</v>
      </c>
      <c r="T20" s="103">
        <f t="shared" si="5"/>
        <v>1.1000000000000021</v>
      </c>
    </row>
    <row r="21" spans="1:20" x14ac:dyDescent="0.25">
      <c r="A21" s="62"/>
      <c r="B21" s="14">
        <v>16</v>
      </c>
      <c r="C21" s="64">
        <f>'DAFTAR SISWA'!B21</f>
        <v>1270</v>
      </c>
      <c r="D21" s="14" t="str">
        <f>'DAFTAR SISWA'!D21</f>
        <v>Patricia Chiquitita</v>
      </c>
      <c r="E21" s="112">
        <v>17</v>
      </c>
      <c r="F21" s="112"/>
      <c r="G21" s="113">
        <f t="shared" si="0"/>
        <v>17</v>
      </c>
      <c r="H21" s="112">
        <v>-26</v>
      </c>
      <c r="I21" s="112"/>
      <c r="J21" s="113">
        <f t="shared" si="1"/>
        <v>-26</v>
      </c>
      <c r="K21" s="64">
        <v>9.0000000000000195</v>
      </c>
      <c r="L21" s="64"/>
      <c r="M21" s="103">
        <f t="shared" si="2"/>
        <v>9.0000000000000195</v>
      </c>
      <c r="N21" s="64">
        <v>16</v>
      </c>
      <c r="O21" s="64"/>
      <c r="P21" s="103">
        <f t="shared" si="3"/>
        <v>16</v>
      </c>
      <c r="Q21" s="64">
        <v>-12</v>
      </c>
      <c r="R21" s="64"/>
      <c r="S21" s="103">
        <f t="shared" si="4"/>
        <v>-12</v>
      </c>
      <c r="T21" s="103">
        <f t="shared" si="5"/>
        <v>0.80000000000000426</v>
      </c>
    </row>
    <row r="22" spans="1:20" x14ac:dyDescent="0.25">
      <c r="A22" s="62"/>
      <c r="B22" s="14">
        <v>17</v>
      </c>
      <c r="C22" s="64">
        <f>'DAFTAR SISWA'!B22</f>
        <v>1271</v>
      </c>
      <c r="D22" s="14" t="str">
        <f>'DAFTAR SISWA'!D22</f>
        <v>Rafa Aditya</v>
      </c>
      <c r="E22" s="112">
        <v>18</v>
      </c>
      <c r="F22" s="112"/>
      <c r="G22" s="113">
        <f t="shared" si="0"/>
        <v>18</v>
      </c>
      <c r="H22" s="112">
        <v>-28</v>
      </c>
      <c r="I22" s="112"/>
      <c r="J22" s="113">
        <f t="shared" si="1"/>
        <v>-28</v>
      </c>
      <c r="K22" s="64">
        <v>8.5000000000000195</v>
      </c>
      <c r="L22" s="64"/>
      <c r="M22" s="103">
        <f t="shared" si="2"/>
        <v>8.5000000000000195</v>
      </c>
      <c r="N22" s="64">
        <v>17</v>
      </c>
      <c r="O22" s="64"/>
      <c r="P22" s="103">
        <f t="shared" si="3"/>
        <v>17</v>
      </c>
      <c r="Q22" s="64">
        <v>-13</v>
      </c>
      <c r="R22" s="64"/>
      <c r="S22" s="103">
        <f t="shared" si="4"/>
        <v>-13</v>
      </c>
      <c r="T22" s="103">
        <f t="shared" si="5"/>
        <v>0.50000000000000389</v>
      </c>
    </row>
    <row r="23" spans="1:20" x14ac:dyDescent="0.25">
      <c r="A23" s="62"/>
      <c r="B23" s="14">
        <v>18</v>
      </c>
      <c r="C23" s="64">
        <f>'DAFTAR SISWA'!B23</f>
        <v>1272</v>
      </c>
      <c r="D23" s="14" t="str">
        <f>'DAFTAR SISWA'!D23</f>
        <v>Rifah Akaya Udin</v>
      </c>
      <c r="E23" s="112">
        <v>19</v>
      </c>
      <c r="F23" s="112"/>
      <c r="G23" s="113">
        <f t="shared" si="0"/>
        <v>19</v>
      </c>
      <c r="H23" s="112">
        <v>-30</v>
      </c>
      <c r="I23" s="112"/>
      <c r="J23" s="113">
        <f t="shared" si="1"/>
        <v>-30</v>
      </c>
      <c r="K23" s="64">
        <v>8.0000000000000195</v>
      </c>
      <c r="L23" s="64"/>
      <c r="M23" s="103">
        <f t="shared" si="2"/>
        <v>8.0000000000000195</v>
      </c>
      <c r="N23" s="64">
        <v>18</v>
      </c>
      <c r="O23" s="64"/>
      <c r="P23" s="103">
        <f t="shared" si="3"/>
        <v>18</v>
      </c>
      <c r="Q23" s="64">
        <v>-14</v>
      </c>
      <c r="R23" s="64"/>
      <c r="S23" s="103">
        <f t="shared" si="4"/>
        <v>-14</v>
      </c>
      <c r="T23" s="103">
        <f t="shared" si="5"/>
        <v>0.2000000000000039</v>
      </c>
    </row>
    <row r="24" spans="1:20" x14ac:dyDescent="0.25">
      <c r="A24" s="62"/>
      <c r="B24" s="14">
        <v>19</v>
      </c>
      <c r="C24" s="64">
        <f>'DAFTAR SISWA'!B24</f>
        <v>1254</v>
      </c>
      <c r="D24" s="14" t="str">
        <f>'DAFTAR SISWA'!D24</f>
        <v>Rifky Ardiansyah</v>
      </c>
      <c r="E24" s="112">
        <v>20</v>
      </c>
      <c r="F24" s="112"/>
      <c r="G24" s="113">
        <f t="shared" si="0"/>
        <v>20</v>
      </c>
      <c r="H24" s="112">
        <v>-32</v>
      </c>
      <c r="I24" s="112"/>
      <c r="J24" s="113">
        <f t="shared" si="1"/>
        <v>-32</v>
      </c>
      <c r="K24" s="64">
        <v>7.5000000000000204</v>
      </c>
      <c r="L24" s="64"/>
      <c r="M24" s="103">
        <f t="shared" si="2"/>
        <v>7.5000000000000204</v>
      </c>
      <c r="N24" s="64">
        <v>19</v>
      </c>
      <c r="O24" s="64"/>
      <c r="P24" s="103">
        <f t="shared" si="3"/>
        <v>19</v>
      </c>
      <c r="Q24" s="64">
        <v>-15</v>
      </c>
      <c r="R24" s="64"/>
      <c r="S24" s="103">
        <f t="shared" si="4"/>
        <v>-15</v>
      </c>
      <c r="T24" s="103">
        <f t="shared" si="5"/>
        <v>-9.9999999999995731E-2</v>
      </c>
    </row>
    <row r="25" spans="1:20" x14ac:dyDescent="0.25">
      <c r="A25" s="62"/>
      <c r="B25" s="14">
        <v>20</v>
      </c>
      <c r="C25" s="64">
        <f>'DAFTAR SISWA'!B25</f>
        <v>1241</v>
      </c>
      <c r="D25" s="14" t="str">
        <f>'DAFTAR SISWA'!D25</f>
        <v>Rizal Hendriawan</v>
      </c>
      <c r="E25" s="112">
        <v>21</v>
      </c>
      <c r="F25" s="112"/>
      <c r="G25" s="113">
        <f t="shared" si="0"/>
        <v>21</v>
      </c>
      <c r="H25" s="112">
        <v>-34</v>
      </c>
      <c r="I25" s="112"/>
      <c r="J25" s="113">
        <f t="shared" si="1"/>
        <v>-34</v>
      </c>
      <c r="K25" s="64">
        <v>7.0000000000000204</v>
      </c>
      <c r="L25" s="64"/>
      <c r="M25" s="103">
        <f t="shared" si="2"/>
        <v>7.0000000000000204</v>
      </c>
      <c r="N25" s="64">
        <v>20</v>
      </c>
      <c r="O25" s="64"/>
      <c r="P25" s="103">
        <f t="shared" si="3"/>
        <v>20</v>
      </c>
      <c r="Q25" s="64">
        <v>-16</v>
      </c>
      <c r="R25" s="64"/>
      <c r="S25" s="103">
        <f t="shared" si="4"/>
        <v>-16</v>
      </c>
      <c r="T25" s="103">
        <f t="shared" si="5"/>
        <v>-0.39999999999999575</v>
      </c>
    </row>
    <row r="26" spans="1:20" x14ac:dyDescent="0.25">
      <c r="A26" s="62"/>
      <c r="B26" s="14">
        <v>21</v>
      </c>
      <c r="C26" s="64">
        <f>'DAFTAR SISWA'!B26</f>
        <v>1274</v>
      </c>
      <c r="D26" s="14" t="str">
        <f>'DAFTAR SISWA'!D26</f>
        <v>Robiyatul Adawiyah</v>
      </c>
      <c r="E26" s="112">
        <v>22</v>
      </c>
      <c r="F26" s="112"/>
      <c r="G26" s="113">
        <f t="shared" si="0"/>
        <v>22</v>
      </c>
      <c r="H26" s="112">
        <v>-36</v>
      </c>
      <c r="I26" s="112"/>
      <c r="J26" s="113">
        <f t="shared" si="1"/>
        <v>-36</v>
      </c>
      <c r="K26" s="64">
        <v>6.5000000000000204</v>
      </c>
      <c r="L26" s="64"/>
      <c r="M26" s="103">
        <f t="shared" si="2"/>
        <v>6.5000000000000204</v>
      </c>
      <c r="N26" s="64">
        <v>21</v>
      </c>
      <c r="O26" s="64"/>
      <c r="P26" s="103">
        <f t="shared" si="3"/>
        <v>21</v>
      </c>
      <c r="Q26" s="64">
        <v>-17</v>
      </c>
      <c r="R26" s="64"/>
      <c r="S26" s="103">
        <f t="shared" si="4"/>
        <v>-17</v>
      </c>
      <c r="T26" s="103">
        <f t="shared" si="5"/>
        <v>-0.69999999999999574</v>
      </c>
    </row>
    <row r="27" spans="1:20" x14ac:dyDescent="0.25">
      <c r="A27" s="62"/>
      <c r="B27" s="14">
        <v>22</v>
      </c>
      <c r="C27" s="64">
        <f>'DAFTAR SISWA'!B27</f>
        <v>1275</v>
      </c>
      <c r="D27" s="14" t="str">
        <f>'DAFTAR SISWA'!D27</f>
        <v>Safitri Ayu Wulandari</v>
      </c>
      <c r="E27" s="112">
        <v>23</v>
      </c>
      <c r="F27" s="112"/>
      <c r="G27" s="113">
        <f t="shared" si="0"/>
        <v>23</v>
      </c>
      <c r="H27" s="112">
        <v>-38</v>
      </c>
      <c r="I27" s="112"/>
      <c r="J27" s="113">
        <f t="shared" si="1"/>
        <v>-38</v>
      </c>
      <c r="K27" s="64">
        <v>6</v>
      </c>
      <c r="L27" s="64"/>
      <c r="M27" s="103">
        <f t="shared" si="2"/>
        <v>6</v>
      </c>
      <c r="N27" s="64">
        <v>22</v>
      </c>
      <c r="O27" s="64"/>
      <c r="P27" s="103">
        <f t="shared" si="3"/>
        <v>22</v>
      </c>
      <c r="Q27" s="64">
        <v>-18</v>
      </c>
      <c r="R27" s="64"/>
      <c r="S27" s="103">
        <f t="shared" si="4"/>
        <v>-18</v>
      </c>
      <c r="T27" s="103">
        <f t="shared" si="5"/>
        <v>-1</v>
      </c>
    </row>
    <row r="28" spans="1:20" x14ac:dyDescent="0.25">
      <c r="A28" s="62"/>
      <c r="B28" s="14">
        <v>23</v>
      </c>
      <c r="C28" s="64">
        <f>'DAFTAR SISWA'!B28</f>
        <v>1423</v>
      </c>
      <c r="D28" s="14" t="str">
        <f>'DAFTAR SISWA'!D28</f>
        <v xml:space="preserve">Saira Rachman </v>
      </c>
      <c r="E28" s="112">
        <v>24</v>
      </c>
      <c r="F28" s="112"/>
      <c r="G28" s="113">
        <f t="shared" si="0"/>
        <v>24</v>
      </c>
      <c r="H28" s="112">
        <v>-40</v>
      </c>
      <c r="I28" s="112"/>
      <c r="J28" s="113">
        <f t="shared" si="1"/>
        <v>-40</v>
      </c>
      <c r="K28" s="64">
        <v>5.5</v>
      </c>
      <c r="L28" s="64"/>
      <c r="M28" s="103">
        <f t="shared" si="2"/>
        <v>5.5</v>
      </c>
      <c r="N28" s="64">
        <v>23</v>
      </c>
      <c r="O28" s="64"/>
      <c r="P28" s="103">
        <f t="shared" si="3"/>
        <v>23</v>
      </c>
      <c r="Q28" s="64">
        <v>-19</v>
      </c>
      <c r="R28" s="64"/>
      <c r="S28" s="103">
        <f t="shared" si="4"/>
        <v>-19</v>
      </c>
      <c r="T28" s="103">
        <f t="shared" si="5"/>
        <v>-1.3</v>
      </c>
    </row>
    <row r="29" spans="1:20" x14ac:dyDescent="0.25">
      <c r="A29" s="62"/>
      <c r="B29" s="14">
        <v>24</v>
      </c>
      <c r="C29" s="64">
        <f>'DAFTAR SISWA'!B29</f>
        <v>1244</v>
      </c>
      <c r="D29" s="14" t="str">
        <f>'DAFTAR SISWA'!D29</f>
        <v>Sisca Indriani Harsari</v>
      </c>
      <c r="E29" s="112">
        <v>25</v>
      </c>
      <c r="F29" s="112"/>
      <c r="G29" s="113">
        <f t="shared" si="0"/>
        <v>25</v>
      </c>
      <c r="H29" s="112">
        <v>-42</v>
      </c>
      <c r="I29" s="112"/>
      <c r="J29" s="113">
        <f t="shared" si="1"/>
        <v>-42</v>
      </c>
      <c r="K29" s="64">
        <v>5</v>
      </c>
      <c r="L29" s="64"/>
      <c r="M29" s="103">
        <f t="shared" si="2"/>
        <v>5</v>
      </c>
      <c r="N29" s="64">
        <v>24</v>
      </c>
      <c r="O29" s="64"/>
      <c r="P29" s="103">
        <f t="shared" si="3"/>
        <v>24</v>
      </c>
      <c r="Q29" s="64">
        <v>40</v>
      </c>
      <c r="R29" s="64"/>
      <c r="S29" s="103">
        <f t="shared" si="4"/>
        <v>40</v>
      </c>
      <c r="T29" s="103">
        <f t="shared" si="5"/>
        <v>10.4</v>
      </c>
    </row>
    <row r="30" spans="1:20" x14ac:dyDescent="0.25">
      <c r="A30" s="62"/>
      <c r="B30" s="14">
        <v>25</v>
      </c>
      <c r="C30" s="64">
        <f>'DAFTAR SISWA'!B30</f>
        <v>1249</v>
      </c>
      <c r="D30" s="14" t="str">
        <f>'DAFTAR SISWA'!D30</f>
        <v>Zaidan Arley</v>
      </c>
      <c r="E30" s="112">
        <v>26</v>
      </c>
      <c r="F30" s="112"/>
      <c r="G30" s="113">
        <f t="shared" si="0"/>
        <v>26</v>
      </c>
      <c r="H30" s="112">
        <v>-44</v>
      </c>
      <c r="I30" s="112"/>
      <c r="J30" s="113">
        <f t="shared" si="1"/>
        <v>-44</v>
      </c>
      <c r="K30" s="64">
        <v>4.5</v>
      </c>
      <c r="L30" s="64"/>
      <c r="M30" s="103">
        <f t="shared" si="2"/>
        <v>4.5</v>
      </c>
      <c r="N30" s="64">
        <v>25</v>
      </c>
      <c r="O30" s="64"/>
      <c r="P30" s="103">
        <f t="shared" si="3"/>
        <v>25</v>
      </c>
      <c r="Q30" s="64">
        <v>-21</v>
      </c>
      <c r="R30" s="64"/>
      <c r="S30" s="103">
        <f t="shared" si="4"/>
        <v>-21</v>
      </c>
      <c r="T30" s="103">
        <f t="shared" si="5"/>
        <v>-1.9</v>
      </c>
    </row>
    <row r="31" spans="1:20" x14ac:dyDescent="0.25">
      <c r="A31" s="62"/>
      <c r="B31" s="14"/>
      <c r="C31" s="64"/>
      <c r="D31" s="14"/>
      <c r="E31" s="112"/>
      <c r="F31" s="112"/>
      <c r="G31" s="113"/>
      <c r="H31" s="112"/>
      <c r="I31" s="112"/>
      <c r="J31" s="113"/>
      <c r="K31" s="64"/>
      <c r="L31" s="64"/>
      <c r="M31" s="99"/>
      <c r="N31" s="64"/>
      <c r="O31" s="64"/>
      <c r="P31" s="99"/>
      <c r="Q31" s="64"/>
      <c r="R31" s="64"/>
      <c r="S31" s="99"/>
      <c r="T31" s="99"/>
    </row>
    <row r="32" spans="1:20" x14ac:dyDescent="0.25">
      <c r="A32" s="62"/>
      <c r="B32" s="14"/>
      <c r="C32" s="64"/>
      <c r="D32" s="14"/>
      <c r="E32" s="112"/>
      <c r="F32" s="112"/>
      <c r="G32" s="113"/>
      <c r="H32" s="112"/>
      <c r="I32" s="112"/>
      <c r="J32" s="113"/>
      <c r="K32" s="64"/>
      <c r="L32" s="64"/>
      <c r="M32" s="99"/>
      <c r="N32" s="64"/>
      <c r="O32" s="64"/>
      <c r="P32" s="99"/>
      <c r="Q32" s="64"/>
      <c r="R32" s="64"/>
      <c r="S32" s="99"/>
      <c r="T32" s="99"/>
    </row>
    <row r="33" spans="1:20" x14ac:dyDescent="0.25">
      <c r="A33" s="62"/>
      <c r="B33" s="14"/>
      <c r="C33" s="64"/>
      <c r="D33" s="14"/>
      <c r="E33" s="112"/>
      <c r="F33" s="112"/>
      <c r="G33" s="113"/>
      <c r="H33" s="112"/>
      <c r="I33" s="112"/>
      <c r="J33" s="113"/>
      <c r="K33" s="64"/>
      <c r="L33" s="64"/>
      <c r="M33" s="99"/>
      <c r="N33" s="64"/>
      <c r="O33" s="64"/>
      <c r="P33" s="99"/>
      <c r="Q33" s="64"/>
      <c r="R33" s="64"/>
      <c r="S33" s="99"/>
      <c r="T33" s="99"/>
    </row>
    <row r="34" spans="1:20" x14ac:dyDescent="0.25">
      <c r="A34" s="62"/>
      <c r="B34" s="14"/>
      <c r="C34" s="64"/>
      <c r="D34" s="14"/>
      <c r="E34" s="112"/>
      <c r="F34" s="112"/>
      <c r="G34" s="113"/>
      <c r="H34" s="112"/>
      <c r="I34" s="112"/>
      <c r="J34" s="113"/>
      <c r="K34" s="64"/>
      <c r="L34" s="64"/>
      <c r="M34" s="99"/>
      <c r="N34" s="64"/>
      <c r="O34" s="64"/>
      <c r="P34" s="99"/>
      <c r="Q34" s="64"/>
      <c r="R34" s="64"/>
      <c r="S34" s="99"/>
      <c r="T34" s="99"/>
    </row>
    <row r="35" spans="1:20" x14ac:dyDescent="0.25">
      <c r="A35" s="62"/>
      <c r="B35" s="14"/>
      <c r="C35" s="64"/>
      <c r="D35" s="14"/>
      <c r="E35" s="112"/>
      <c r="F35" s="112"/>
      <c r="G35" s="113"/>
      <c r="H35" s="112"/>
      <c r="I35" s="112"/>
      <c r="J35" s="113"/>
      <c r="K35" s="64"/>
      <c r="L35" s="64"/>
      <c r="M35" s="99"/>
      <c r="N35" s="64"/>
      <c r="O35" s="64"/>
      <c r="P35" s="99"/>
      <c r="Q35" s="64"/>
      <c r="R35" s="64"/>
      <c r="S35" s="99"/>
      <c r="T35" s="99"/>
    </row>
    <row r="36" spans="1:20" x14ac:dyDescent="0.25">
      <c r="A36" s="62"/>
      <c r="B36" s="14"/>
      <c r="C36" s="64"/>
      <c r="D36" s="14"/>
      <c r="E36" s="112"/>
      <c r="F36" s="112"/>
      <c r="G36" s="113"/>
      <c r="H36" s="112"/>
      <c r="I36" s="112"/>
      <c r="J36" s="113"/>
      <c r="K36" s="64"/>
      <c r="L36" s="64"/>
      <c r="M36" s="99"/>
      <c r="N36" s="64"/>
      <c r="O36" s="64"/>
      <c r="P36" s="99"/>
      <c r="Q36" s="64"/>
      <c r="R36" s="64"/>
      <c r="S36" s="99"/>
      <c r="T36" s="99"/>
    </row>
    <row r="37" spans="1:20" x14ac:dyDescent="0.25">
      <c r="A37" s="62"/>
      <c r="B37" s="14"/>
      <c r="C37" s="64"/>
      <c r="D37" s="14"/>
      <c r="E37" s="112"/>
      <c r="F37" s="112"/>
      <c r="G37" s="113"/>
      <c r="H37" s="112"/>
      <c r="I37" s="112"/>
      <c r="J37" s="113"/>
      <c r="K37" s="64"/>
      <c r="L37" s="64"/>
      <c r="M37" s="99"/>
      <c r="N37" s="64"/>
      <c r="O37" s="64"/>
      <c r="P37" s="99"/>
      <c r="Q37" s="64"/>
      <c r="R37" s="64"/>
      <c r="S37" s="64"/>
      <c r="T37" s="99"/>
    </row>
    <row r="38" spans="1:20" x14ac:dyDescent="0.25">
      <c r="A38" s="62"/>
      <c r="B38" s="14"/>
      <c r="C38" s="64"/>
      <c r="D38" s="14"/>
      <c r="E38" s="112"/>
      <c r="F38" s="112"/>
      <c r="G38" s="113"/>
      <c r="H38" s="112"/>
      <c r="I38" s="112"/>
      <c r="J38" s="113"/>
      <c r="K38" s="64"/>
      <c r="L38" s="64"/>
      <c r="M38" s="99"/>
      <c r="N38" s="64"/>
      <c r="O38" s="64"/>
      <c r="P38" s="99"/>
      <c r="Q38" s="64"/>
      <c r="R38" s="64"/>
      <c r="S38" s="64"/>
      <c r="T38" s="99"/>
    </row>
    <row r="39" spans="1:20" x14ac:dyDescent="0.25">
      <c r="A39" s="62"/>
      <c r="B39" s="14"/>
      <c r="C39" s="64"/>
      <c r="D39" s="14"/>
      <c r="E39" s="112"/>
      <c r="F39" s="112"/>
      <c r="G39" s="113"/>
      <c r="H39" s="112"/>
      <c r="I39" s="112"/>
      <c r="J39" s="113"/>
      <c r="K39" s="64"/>
      <c r="L39" s="64"/>
      <c r="M39" s="99"/>
      <c r="N39" s="64"/>
      <c r="O39" s="64"/>
      <c r="P39" s="99"/>
      <c r="Q39" s="64"/>
      <c r="R39" s="64"/>
      <c r="S39" s="64"/>
      <c r="T39" s="99"/>
    </row>
    <row r="40" spans="1:20" x14ac:dyDescent="0.25">
      <c r="A40" s="62"/>
      <c r="B40" s="14"/>
      <c r="C40" s="64"/>
      <c r="D40" s="14"/>
      <c r="E40" s="112"/>
      <c r="F40" s="112"/>
      <c r="G40" s="113"/>
      <c r="H40" s="112"/>
      <c r="I40" s="112"/>
      <c r="J40" s="113"/>
      <c r="K40" s="64"/>
      <c r="L40" s="64"/>
      <c r="M40" s="99"/>
      <c r="N40" s="64"/>
      <c r="O40" s="64"/>
      <c r="P40" s="99"/>
      <c r="Q40" s="64"/>
      <c r="R40" s="64"/>
      <c r="S40" s="64"/>
      <c r="T40" s="99"/>
    </row>
    <row r="41" spans="1:20" x14ac:dyDescent="0.25">
      <c r="A41" s="62"/>
      <c r="B41" s="14"/>
      <c r="C41" s="64"/>
      <c r="D41" s="14"/>
      <c r="E41" s="112"/>
      <c r="F41" s="112"/>
      <c r="G41" s="113"/>
      <c r="H41" s="112"/>
      <c r="I41" s="112"/>
      <c r="J41" s="113"/>
      <c r="K41" s="64"/>
      <c r="L41" s="64"/>
      <c r="M41" s="99"/>
      <c r="N41" s="64"/>
      <c r="O41" s="64"/>
      <c r="P41" s="99"/>
      <c r="Q41" s="64"/>
      <c r="R41" s="64"/>
      <c r="S41" s="64"/>
      <c r="T41" s="99"/>
    </row>
    <row r="42" spans="1:20" x14ac:dyDescent="0.25">
      <c r="A42" s="62"/>
      <c r="B42" s="14"/>
      <c r="C42" s="64"/>
      <c r="D42" s="14"/>
      <c r="E42" s="112"/>
      <c r="F42" s="112"/>
      <c r="G42" s="113"/>
      <c r="H42" s="112"/>
      <c r="I42" s="112"/>
      <c r="J42" s="112"/>
      <c r="K42" s="64"/>
      <c r="L42" s="64"/>
      <c r="M42" s="99"/>
      <c r="N42" s="64"/>
      <c r="O42" s="64"/>
      <c r="P42" s="99"/>
      <c r="Q42" s="64"/>
      <c r="R42" s="64"/>
      <c r="S42" s="64"/>
      <c r="T42" s="99"/>
    </row>
    <row r="43" spans="1:20" x14ac:dyDescent="0.25">
      <c r="A43" s="62"/>
      <c r="B43" s="14"/>
      <c r="C43" s="64"/>
      <c r="D43" s="14"/>
      <c r="E43" s="112"/>
      <c r="F43" s="112"/>
      <c r="G43" s="113"/>
      <c r="H43" s="112"/>
      <c r="I43" s="112"/>
      <c r="J43" s="112"/>
      <c r="K43" s="64"/>
      <c r="L43" s="64"/>
      <c r="M43" s="99"/>
      <c r="N43" s="64"/>
      <c r="O43" s="64"/>
      <c r="P43" s="99"/>
      <c r="Q43" s="64"/>
      <c r="R43" s="64"/>
      <c r="S43" s="64"/>
      <c r="T43" s="99"/>
    </row>
    <row r="44" spans="1:20" x14ac:dyDescent="0.25">
      <c r="A44" s="62"/>
      <c r="B44" s="14"/>
      <c r="C44" s="14"/>
      <c r="D44" s="14"/>
      <c r="E44" s="112"/>
      <c r="F44" s="112"/>
      <c r="G44" s="113"/>
      <c r="H44" s="112"/>
      <c r="I44" s="112"/>
      <c r="J44" s="112"/>
      <c r="K44" s="64"/>
      <c r="L44" s="64"/>
      <c r="M44" s="99"/>
      <c r="N44" s="64"/>
      <c r="O44" s="64"/>
      <c r="P44" s="99"/>
      <c r="Q44" s="64"/>
      <c r="R44" s="64"/>
      <c r="S44" s="64"/>
      <c r="T44" s="99"/>
    </row>
    <row r="45" spans="1:20" x14ac:dyDescent="0.25">
      <c r="A45" s="62"/>
      <c r="B45" s="14"/>
      <c r="C45" s="14"/>
      <c r="D45" s="14"/>
      <c r="E45" s="112"/>
      <c r="F45" s="112"/>
      <c r="G45" s="113"/>
      <c r="H45" s="112"/>
      <c r="I45" s="112"/>
      <c r="J45" s="112"/>
      <c r="K45" s="64"/>
      <c r="L45" s="64"/>
      <c r="M45" s="99"/>
      <c r="N45" s="64"/>
      <c r="O45" s="64"/>
      <c r="P45" s="99"/>
      <c r="Q45" s="64"/>
      <c r="R45" s="64"/>
      <c r="S45" s="64"/>
      <c r="T45" s="99"/>
    </row>
    <row r="46" spans="1:20" x14ac:dyDescent="0.25">
      <c r="A46" s="62"/>
      <c r="B46" s="14"/>
      <c r="C46" s="14"/>
      <c r="D46" s="14"/>
      <c r="E46" s="112"/>
      <c r="F46" s="112"/>
      <c r="G46" s="113"/>
      <c r="H46" s="112"/>
      <c r="I46" s="112"/>
      <c r="J46" s="112"/>
      <c r="K46" s="64"/>
      <c r="L46" s="64"/>
      <c r="M46" s="99"/>
      <c r="N46" s="64"/>
      <c r="O46" s="64"/>
      <c r="P46" s="99"/>
      <c r="Q46" s="64"/>
      <c r="R46" s="64"/>
      <c r="S46" s="64"/>
      <c r="T46" s="99"/>
    </row>
    <row r="47" spans="1:20" x14ac:dyDescent="0.25">
      <c r="A47" s="62"/>
      <c r="B47" s="14"/>
      <c r="C47" s="14"/>
      <c r="D47" s="14"/>
      <c r="E47" s="112"/>
      <c r="F47" s="112"/>
      <c r="G47" s="113"/>
      <c r="H47" s="112"/>
      <c r="I47" s="112"/>
      <c r="J47" s="112"/>
      <c r="K47" s="64"/>
      <c r="L47" s="64"/>
      <c r="M47" s="99"/>
      <c r="N47" s="64"/>
      <c r="O47" s="64"/>
      <c r="P47" s="99"/>
      <c r="Q47" s="64"/>
      <c r="R47" s="64"/>
      <c r="S47" s="64"/>
      <c r="T47" s="99"/>
    </row>
    <row r="48" spans="1:20" x14ac:dyDescent="0.25">
      <c r="A48" s="62"/>
      <c r="B48" s="14"/>
      <c r="C48" s="14"/>
      <c r="D48" s="14"/>
      <c r="E48" s="112"/>
      <c r="F48" s="112"/>
      <c r="G48" s="113"/>
      <c r="H48" s="112"/>
      <c r="I48" s="112"/>
      <c r="J48" s="112"/>
      <c r="K48" s="64"/>
      <c r="L48" s="64"/>
      <c r="M48" s="99"/>
      <c r="N48" s="64"/>
      <c r="O48" s="64"/>
      <c r="P48" s="99"/>
      <c r="Q48" s="64"/>
      <c r="R48" s="64"/>
      <c r="S48" s="64"/>
      <c r="T48" s="99"/>
    </row>
    <row r="49" spans="1:20" x14ac:dyDescent="0.25">
      <c r="A49" s="62"/>
      <c r="B49" s="14"/>
      <c r="C49" s="14"/>
      <c r="D49" s="14"/>
      <c r="E49" s="112"/>
      <c r="F49" s="112"/>
      <c r="G49" s="113"/>
      <c r="H49" s="112"/>
      <c r="I49" s="112"/>
      <c r="J49" s="112"/>
      <c r="K49" s="64"/>
      <c r="L49" s="64"/>
      <c r="M49" s="99"/>
      <c r="N49" s="64"/>
      <c r="O49" s="64"/>
      <c r="P49" s="99"/>
      <c r="Q49" s="64"/>
      <c r="R49" s="64"/>
      <c r="S49" s="64"/>
      <c r="T49" s="99"/>
    </row>
    <row r="50" spans="1:20" x14ac:dyDescent="0.25">
      <c r="A50" s="62"/>
      <c r="B50" s="14"/>
      <c r="C50" s="14"/>
      <c r="D50" s="14"/>
      <c r="E50" s="112"/>
      <c r="F50" s="112"/>
      <c r="G50" s="113"/>
      <c r="H50" s="112"/>
      <c r="I50" s="112"/>
      <c r="J50" s="112"/>
      <c r="K50" s="64"/>
      <c r="L50" s="64"/>
      <c r="M50" s="99"/>
      <c r="N50" s="64"/>
      <c r="O50" s="64"/>
      <c r="P50" s="99"/>
      <c r="Q50" s="64"/>
      <c r="R50" s="64"/>
      <c r="S50" s="64"/>
      <c r="T50" s="99"/>
    </row>
    <row r="51" spans="1:20" x14ac:dyDescent="0.25">
      <c r="A51" s="62"/>
      <c r="B51" s="14"/>
      <c r="C51" s="14"/>
      <c r="D51" s="14"/>
      <c r="E51" s="112"/>
      <c r="F51" s="112"/>
      <c r="G51" s="113"/>
      <c r="H51" s="112"/>
      <c r="I51" s="112"/>
      <c r="J51" s="112"/>
      <c r="K51" s="64"/>
      <c r="L51" s="64"/>
      <c r="M51" s="99"/>
      <c r="N51" s="64"/>
      <c r="O51" s="64"/>
      <c r="P51" s="99"/>
      <c r="Q51" s="64"/>
      <c r="R51" s="64"/>
      <c r="S51" s="64"/>
      <c r="T51" s="99"/>
    </row>
    <row r="52" spans="1:20" x14ac:dyDescent="0.25">
      <c r="A52" s="62"/>
      <c r="B52" s="14"/>
      <c r="C52" s="14"/>
      <c r="D52" s="14"/>
      <c r="E52" s="112"/>
      <c r="F52" s="112"/>
      <c r="G52" s="113"/>
      <c r="H52" s="112"/>
      <c r="I52" s="112"/>
      <c r="J52" s="112"/>
      <c r="K52" s="64"/>
      <c r="L52" s="64"/>
      <c r="M52" s="99"/>
      <c r="N52" s="64"/>
      <c r="O52" s="64"/>
      <c r="P52" s="99"/>
      <c r="Q52" s="64"/>
      <c r="R52" s="64"/>
      <c r="S52" s="64"/>
      <c r="T52" s="99"/>
    </row>
    <row r="53" spans="1:20" x14ac:dyDescent="0.25">
      <c r="A53" s="62"/>
      <c r="B53" s="14"/>
      <c r="C53" s="14"/>
      <c r="D53" s="14"/>
      <c r="E53" s="112"/>
      <c r="F53" s="112"/>
      <c r="G53" s="113"/>
      <c r="H53" s="112"/>
      <c r="I53" s="112"/>
      <c r="J53" s="112"/>
      <c r="K53" s="64"/>
      <c r="L53" s="64"/>
      <c r="M53" s="99"/>
      <c r="N53" s="64"/>
      <c r="O53" s="64"/>
      <c r="P53" s="99"/>
      <c r="Q53" s="64"/>
      <c r="R53" s="64"/>
      <c r="S53" s="64"/>
      <c r="T53" s="99"/>
    </row>
    <row r="54" spans="1:20" x14ac:dyDescent="0.25">
      <c r="A54" s="62"/>
      <c r="B54" s="14"/>
      <c r="C54" s="14"/>
      <c r="D54" s="14"/>
      <c r="E54" s="112"/>
      <c r="F54" s="112"/>
      <c r="G54" s="113"/>
      <c r="H54" s="112"/>
      <c r="I54" s="112"/>
      <c r="J54" s="112"/>
      <c r="K54" s="64"/>
      <c r="L54" s="64"/>
      <c r="M54" s="99"/>
      <c r="N54" s="64"/>
      <c r="O54" s="64"/>
      <c r="P54" s="99"/>
      <c r="Q54" s="64"/>
      <c r="R54" s="64"/>
      <c r="S54" s="64"/>
      <c r="T54" s="99"/>
    </row>
    <row r="55" spans="1:20" x14ac:dyDescent="0.25">
      <c r="A55" s="62"/>
      <c r="B55" s="14"/>
      <c r="C55" s="14"/>
      <c r="D55" s="14"/>
      <c r="E55" s="112"/>
      <c r="F55" s="112"/>
      <c r="G55" s="113"/>
      <c r="H55" s="112"/>
      <c r="I55" s="112"/>
      <c r="J55" s="112"/>
      <c r="K55" s="64"/>
      <c r="L55" s="64"/>
      <c r="M55" s="99"/>
      <c r="N55" s="64"/>
      <c r="O55" s="64"/>
      <c r="P55" s="99"/>
      <c r="Q55" s="64"/>
      <c r="R55" s="64"/>
      <c r="S55" s="64"/>
      <c r="T55" s="99"/>
    </row>
    <row r="56" spans="1:20" x14ac:dyDescent="0.25">
      <c r="A56" s="62"/>
      <c r="B56" s="14"/>
      <c r="C56" s="14"/>
      <c r="D56" s="14"/>
      <c r="E56" s="112"/>
      <c r="F56" s="112"/>
      <c r="G56" s="113"/>
      <c r="H56" s="112"/>
      <c r="I56" s="112"/>
      <c r="J56" s="112"/>
      <c r="K56" s="64"/>
      <c r="L56" s="64"/>
      <c r="M56" s="99"/>
      <c r="N56" s="64"/>
      <c r="O56" s="64"/>
      <c r="P56" s="99"/>
      <c r="Q56" s="64"/>
      <c r="R56" s="64"/>
      <c r="S56" s="64"/>
      <c r="T56" s="99"/>
    </row>
    <row r="57" spans="1:20" x14ac:dyDescent="0.25">
      <c r="A57" s="62"/>
      <c r="B57" s="14"/>
      <c r="C57" s="14"/>
      <c r="D57" s="14"/>
      <c r="E57" s="112"/>
      <c r="F57" s="112"/>
      <c r="G57" s="113"/>
      <c r="H57" s="112"/>
      <c r="I57" s="112"/>
      <c r="J57" s="112"/>
      <c r="K57" s="64"/>
      <c r="L57" s="64"/>
      <c r="M57" s="99"/>
      <c r="N57" s="64"/>
      <c r="O57" s="64"/>
      <c r="P57" s="99"/>
      <c r="Q57" s="64"/>
      <c r="R57" s="64"/>
      <c r="S57" s="64"/>
      <c r="T57" s="99"/>
    </row>
    <row r="58" spans="1:20" x14ac:dyDescent="0.25">
      <c r="A58" s="62"/>
      <c r="B58" s="14"/>
      <c r="C58" s="14"/>
      <c r="D58" s="14"/>
      <c r="E58" s="112"/>
      <c r="F58" s="112"/>
      <c r="G58" s="113"/>
      <c r="H58" s="112"/>
      <c r="I58" s="112"/>
      <c r="J58" s="112"/>
      <c r="K58" s="64"/>
      <c r="L58" s="64"/>
      <c r="M58" s="99"/>
      <c r="N58" s="64"/>
      <c r="O58" s="64"/>
      <c r="P58" s="99"/>
      <c r="Q58" s="64"/>
      <c r="R58" s="64"/>
      <c r="S58" s="64"/>
      <c r="T58" s="99"/>
    </row>
    <row r="59" spans="1:20" x14ac:dyDescent="0.25">
      <c r="A59" s="62"/>
      <c r="B59" s="14"/>
      <c r="C59" s="14"/>
      <c r="D59" s="14"/>
      <c r="E59" s="112"/>
      <c r="F59" s="112"/>
      <c r="G59" s="112"/>
      <c r="H59" s="112"/>
      <c r="I59" s="112"/>
      <c r="J59" s="112"/>
      <c r="K59" s="64"/>
      <c r="L59" s="64"/>
      <c r="M59" s="99"/>
      <c r="N59" s="64"/>
      <c r="O59" s="64"/>
      <c r="P59" s="99"/>
      <c r="Q59" s="64"/>
      <c r="R59" s="64"/>
      <c r="S59" s="64"/>
      <c r="T59" s="99"/>
    </row>
    <row r="60" spans="1:20" x14ac:dyDescent="0.25">
      <c r="A60" s="62"/>
      <c r="B60" s="14"/>
      <c r="C60" s="14"/>
      <c r="D60" s="14"/>
      <c r="E60" s="112"/>
      <c r="F60" s="112"/>
      <c r="G60" s="112"/>
      <c r="H60" s="112"/>
      <c r="I60" s="112"/>
      <c r="J60" s="112"/>
      <c r="K60" s="64"/>
      <c r="L60" s="64"/>
      <c r="M60" s="99"/>
      <c r="N60" s="64"/>
      <c r="O60" s="64"/>
      <c r="P60" s="99"/>
      <c r="Q60" s="64"/>
      <c r="R60" s="64"/>
      <c r="S60" s="64"/>
      <c r="T60" s="99"/>
    </row>
    <row r="61" spans="1:20" x14ac:dyDescent="0.25">
      <c r="A61" s="62"/>
      <c r="B61" s="14"/>
      <c r="C61" s="14"/>
      <c r="D61" s="14"/>
      <c r="E61" s="112"/>
      <c r="F61" s="112"/>
      <c r="G61" s="112"/>
      <c r="H61" s="112"/>
      <c r="I61" s="112"/>
      <c r="J61" s="112"/>
      <c r="K61" s="64"/>
      <c r="L61" s="64"/>
      <c r="M61" s="99"/>
      <c r="N61" s="64"/>
      <c r="O61" s="64"/>
      <c r="P61" s="99"/>
      <c r="Q61" s="64"/>
      <c r="R61" s="64"/>
      <c r="S61" s="64"/>
      <c r="T61" s="99"/>
    </row>
    <row r="62" spans="1:20" x14ac:dyDescent="0.25">
      <c r="A62" s="62"/>
      <c r="B62" s="14"/>
      <c r="C62" s="14"/>
      <c r="D62" s="14"/>
      <c r="E62" s="112"/>
      <c r="F62" s="112"/>
      <c r="G62" s="112"/>
      <c r="H62" s="112"/>
      <c r="I62" s="112"/>
      <c r="J62" s="112"/>
      <c r="K62" s="64"/>
      <c r="L62" s="64"/>
      <c r="M62" s="99"/>
      <c r="N62" s="64"/>
      <c r="O62" s="64"/>
      <c r="P62" s="99"/>
      <c r="Q62" s="64"/>
      <c r="R62" s="64"/>
      <c r="S62" s="64"/>
      <c r="T62" s="99"/>
    </row>
    <row r="63" spans="1:20" x14ac:dyDescent="0.25">
      <c r="A63" s="62"/>
      <c r="B63" s="14"/>
      <c r="C63" s="14"/>
      <c r="D63" s="14"/>
      <c r="E63" s="112"/>
      <c r="F63" s="112"/>
      <c r="G63" s="112"/>
      <c r="H63" s="112"/>
      <c r="I63" s="112"/>
      <c r="J63" s="112"/>
      <c r="K63" s="64"/>
      <c r="L63" s="64"/>
      <c r="M63" s="99"/>
      <c r="N63" s="64"/>
      <c r="O63" s="64"/>
      <c r="P63" s="99"/>
      <c r="Q63" s="64"/>
      <c r="R63" s="64"/>
      <c r="S63" s="64"/>
      <c r="T63" s="99"/>
    </row>
    <row r="64" spans="1:20" x14ac:dyDescent="0.25">
      <c r="A64" s="62"/>
      <c r="B64" s="14"/>
      <c r="C64" s="14"/>
      <c r="D64" s="14"/>
      <c r="E64" s="112"/>
      <c r="F64" s="112"/>
      <c r="G64" s="112"/>
      <c r="H64" s="112"/>
      <c r="I64" s="112"/>
      <c r="J64" s="112"/>
      <c r="K64" s="64"/>
      <c r="L64" s="64"/>
      <c r="M64" s="99"/>
      <c r="N64" s="64"/>
      <c r="O64" s="64"/>
      <c r="P64" s="99"/>
      <c r="Q64" s="64"/>
      <c r="R64" s="64"/>
      <c r="S64" s="64"/>
      <c r="T64" s="99"/>
    </row>
    <row r="65" spans="1:20" x14ac:dyDescent="0.25">
      <c r="A65" s="62"/>
      <c r="B65" s="14"/>
      <c r="C65" s="14"/>
      <c r="D65" s="14"/>
      <c r="E65" s="112"/>
      <c r="F65" s="112"/>
      <c r="G65" s="112"/>
      <c r="H65" s="112"/>
      <c r="I65" s="112"/>
      <c r="J65" s="112"/>
      <c r="K65" s="64"/>
      <c r="L65" s="64"/>
      <c r="M65" s="99"/>
      <c r="N65" s="64"/>
      <c r="O65" s="64"/>
      <c r="P65" s="99"/>
      <c r="Q65" s="64"/>
      <c r="R65" s="64"/>
      <c r="S65" s="64"/>
      <c r="T65" s="99"/>
    </row>
    <row r="66" spans="1:20" x14ac:dyDescent="0.25">
      <c r="A66" s="62"/>
      <c r="B66" s="14"/>
      <c r="C66" s="14"/>
      <c r="D66" s="14"/>
      <c r="E66" s="112"/>
      <c r="F66" s="112"/>
      <c r="G66" s="112"/>
      <c r="H66" s="112"/>
      <c r="I66" s="112"/>
      <c r="J66" s="112"/>
      <c r="K66" s="64"/>
      <c r="L66" s="64"/>
      <c r="M66" s="99"/>
      <c r="N66" s="64"/>
      <c r="O66" s="64"/>
      <c r="P66" s="99"/>
      <c r="Q66" s="64"/>
      <c r="R66" s="64"/>
      <c r="S66" s="64"/>
      <c r="T66" s="99"/>
    </row>
    <row r="67" spans="1:20" x14ac:dyDescent="0.25">
      <c r="A67" s="62"/>
      <c r="B67" s="14"/>
      <c r="C67" s="14"/>
      <c r="D67" s="14"/>
      <c r="E67" s="112"/>
      <c r="F67" s="112"/>
      <c r="G67" s="112"/>
      <c r="H67" s="112"/>
      <c r="I67" s="112"/>
      <c r="J67" s="112"/>
      <c r="K67" s="64"/>
      <c r="L67" s="64"/>
      <c r="M67" s="99"/>
      <c r="N67" s="64"/>
      <c r="O67" s="64"/>
      <c r="P67" s="99"/>
      <c r="Q67" s="64"/>
      <c r="R67" s="64"/>
      <c r="S67" s="64"/>
      <c r="T67" s="99"/>
    </row>
    <row r="68" spans="1:20" x14ac:dyDescent="0.25">
      <c r="A68" s="62"/>
      <c r="B68" s="14"/>
      <c r="C68" s="14"/>
      <c r="D68" s="14"/>
      <c r="E68" s="112"/>
      <c r="F68" s="112"/>
      <c r="G68" s="112"/>
      <c r="H68" s="112"/>
      <c r="I68" s="112"/>
      <c r="J68" s="112"/>
      <c r="K68" s="64"/>
      <c r="L68" s="64"/>
      <c r="M68" s="99"/>
      <c r="N68" s="64"/>
      <c r="O68" s="64"/>
      <c r="P68" s="99"/>
      <c r="Q68" s="64"/>
      <c r="R68" s="64"/>
      <c r="S68" s="64"/>
      <c r="T68" s="99"/>
    </row>
    <row r="69" spans="1:20" x14ac:dyDescent="0.25">
      <c r="A69" s="62"/>
      <c r="B69" s="14"/>
      <c r="C69" s="14"/>
      <c r="D69" s="14"/>
      <c r="E69" s="112"/>
      <c r="F69" s="112"/>
      <c r="G69" s="112"/>
      <c r="H69" s="112"/>
      <c r="I69" s="112"/>
      <c r="J69" s="112"/>
      <c r="K69" s="64"/>
      <c r="L69" s="64"/>
      <c r="M69" s="99"/>
      <c r="N69" s="64"/>
      <c r="O69" s="64"/>
      <c r="P69" s="99"/>
      <c r="Q69" s="64"/>
      <c r="R69" s="64"/>
      <c r="S69" s="64"/>
      <c r="T69" s="99"/>
    </row>
    <row r="70" spans="1:20" x14ac:dyDescent="0.25">
      <c r="A70" s="62"/>
      <c r="B70" s="14"/>
      <c r="C70" s="14"/>
      <c r="D70" s="14"/>
      <c r="E70" s="112"/>
      <c r="F70" s="112"/>
      <c r="G70" s="112"/>
      <c r="H70" s="112"/>
      <c r="I70" s="112"/>
      <c r="J70" s="112"/>
      <c r="K70" s="64"/>
      <c r="L70" s="64"/>
      <c r="M70" s="99"/>
      <c r="N70" s="64"/>
      <c r="O70" s="64"/>
      <c r="P70" s="99"/>
      <c r="Q70" s="64"/>
      <c r="R70" s="64"/>
      <c r="S70" s="64"/>
      <c r="T70" s="99"/>
    </row>
    <row r="71" spans="1:20" x14ac:dyDescent="0.25">
      <c r="A71" s="62"/>
      <c r="B71" s="14"/>
      <c r="C71" s="14"/>
      <c r="D71" s="14"/>
      <c r="E71" s="112"/>
      <c r="F71" s="112"/>
      <c r="G71" s="112"/>
      <c r="H71" s="112"/>
      <c r="I71" s="112"/>
      <c r="J71" s="112"/>
      <c r="K71" s="64"/>
      <c r="L71" s="64"/>
      <c r="M71" s="99"/>
      <c r="N71" s="64"/>
      <c r="O71" s="64"/>
      <c r="P71" s="99"/>
      <c r="Q71" s="64"/>
      <c r="R71" s="64"/>
      <c r="S71" s="64"/>
      <c r="T71" s="99"/>
    </row>
    <row r="72" spans="1:20" x14ac:dyDescent="0.25">
      <c r="A72" s="62"/>
      <c r="B72" s="14"/>
      <c r="C72" s="14"/>
      <c r="D72" s="14"/>
      <c r="E72" s="112"/>
      <c r="F72" s="112"/>
      <c r="G72" s="112"/>
      <c r="H72" s="112"/>
      <c r="I72" s="112"/>
      <c r="J72" s="112"/>
      <c r="K72" s="64"/>
      <c r="L72" s="64"/>
      <c r="M72" s="99"/>
      <c r="N72" s="64"/>
      <c r="O72" s="64"/>
      <c r="P72" s="99"/>
      <c r="Q72" s="64"/>
      <c r="R72" s="64"/>
      <c r="S72" s="64"/>
      <c r="T72" s="99"/>
    </row>
    <row r="73" spans="1:20" x14ac:dyDescent="0.25">
      <c r="A73" s="62"/>
      <c r="B73" s="14"/>
      <c r="C73" s="14"/>
      <c r="D73" s="14"/>
      <c r="E73" s="112"/>
      <c r="F73" s="112"/>
      <c r="G73" s="112"/>
      <c r="H73" s="112"/>
      <c r="I73" s="112"/>
      <c r="J73" s="112"/>
      <c r="K73" s="64"/>
      <c r="L73" s="64"/>
      <c r="M73" s="99"/>
      <c r="N73" s="64"/>
      <c r="O73" s="64"/>
      <c r="P73" s="99"/>
      <c r="Q73" s="64"/>
      <c r="R73" s="64"/>
      <c r="S73" s="64"/>
      <c r="T73" s="99"/>
    </row>
    <row r="74" spans="1:20" x14ac:dyDescent="0.25">
      <c r="A74" s="62"/>
      <c r="B74" s="14"/>
      <c r="C74" s="14"/>
      <c r="D74" s="14"/>
      <c r="E74" s="112"/>
      <c r="F74" s="112"/>
      <c r="G74" s="112"/>
      <c r="H74" s="112"/>
      <c r="I74" s="112"/>
      <c r="J74" s="112"/>
      <c r="K74" s="64"/>
      <c r="L74" s="64"/>
      <c r="M74" s="99"/>
      <c r="N74" s="64"/>
      <c r="O74" s="64"/>
      <c r="P74" s="99"/>
      <c r="Q74" s="64"/>
      <c r="R74" s="64"/>
      <c r="S74" s="64"/>
      <c r="T74" s="99"/>
    </row>
    <row r="75" spans="1:20" x14ac:dyDescent="0.25">
      <c r="A75" s="62"/>
      <c r="B75" s="14"/>
      <c r="C75" s="14"/>
      <c r="D75" s="14"/>
      <c r="E75" s="112"/>
      <c r="F75" s="112"/>
      <c r="G75" s="112"/>
      <c r="H75" s="112"/>
      <c r="I75" s="112"/>
      <c r="J75" s="112"/>
      <c r="K75" s="64"/>
      <c r="L75" s="64"/>
      <c r="M75" s="99"/>
      <c r="N75" s="64"/>
      <c r="O75" s="64"/>
      <c r="P75" s="99"/>
      <c r="Q75" s="64"/>
      <c r="R75" s="64"/>
      <c r="S75" s="64"/>
      <c r="T75" s="99"/>
    </row>
    <row r="76" spans="1:20" x14ac:dyDescent="0.25">
      <c r="A76" s="62"/>
      <c r="B76" s="14"/>
      <c r="C76" s="14"/>
      <c r="D76" s="14"/>
      <c r="E76" s="112"/>
      <c r="F76" s="112"/>
      <c r="G76" s="112"/>
      <c r="H76" s="112"/>
      <c r="I76" s="112"/>
      <c r="J76" s="112"/>
      <c r="K76" s="64"/>
      <c r="L76" s="64"/>
      <c r="M76" s="99"/>
      <c r="N76" s="64"/>
      <c r="O76" s="64"/>
      <c r="P76" s="99"/>
      <c r="Q76" s="64"/>
      <c r="R76" s="64"/>
      <c r="S76" s="64"/>
      <c r="T76" s="99"/>
    </row>
    <row r="77" spans="1:20" x14ac:dyDescent="0.25">
      <c r="A77" s="62"/>
      <c r="B77" s="14"/>
      <c r="C77" s="14"/>
      <c r="D77" s="14"/>
      <c r="E77" s="112"/>
      <c r="F77" s="112"/>
      <c r="G77" s="112"/>
      <c r="H77" s="112"/>
      <c r="I77" s="112"/>
      <c r="J77" s="112"/>
      <c r="K77" s="64"/>
      <c r="L77" s="64"/>
      <c r="M77" s="99"/>
      <c r="N77" s="64"/>
      <c r="O77" s="64"/>
      <c r="P77" s="99"/>
      <c r="Q77" s="64"/>
      <c r="R77" s="64"/>
      <c r="S77" s="64"/>
      <c r="T77" s="99"/>
    </row>
    <row r="78" spans="1:20" x14ac:dyDescent="0.25">
      <c r="A78" s="62"/>
      <c r="B78" s="14"/>
      <c r="C78" s="14"/>
      <c r="D78" s="14"/>
      <c r="E78" s="112"/>
      <c r="F78" s="112"/>
      <c r="G78" s="112"/>
      <c r="H78" s="112"/>
      <c r="I78" s="112"/>
      <c r="J78" s="112"/>
      <c r="K78" s="64"/>
      <c r="L78" s="64"/>
      <c r="M78" s="99"/>
      <c r="N78" s="64"/>
      <c r="O78" s="64"/>
      <c r="P78" s="99"/>
      <c r="Q78" s="64"/>
      <c r="R78" s="64"/>
      <c r="S78" s="64"/>
      <c r="T78" s="99"/>
    </row>
    <row r="79" spans="1:20" x14ac:dyDescent="0.25">
      <c r="A79" s="62"/>
      <c r="B79" s="14"/>
      <c r="C79" s="14"/>
      <c r="D79" s="14"/>
      <c r="E79" s="112"/>
      <c r="F79" s="112"/>
      <c r="G79" s="112"/>
      <c r="H79" s="112"/>
      <c r="I79" s="112"/>
      <c r="J79" s="112"/>
      <c r="K79" s="64"/>
      <c r="L79" s="64"/>
      <c r="M79" s="99"/>
      <c r="N79" s="64"/>
      <c r="O79" s="64"/>
      <c r="P79" s="99"/>
      <c r="Q79" s="64"/>
      <c r="R79" s="64"/>
      <c r="S79" s="64"/>
      <c r="T79" s="99"/>
    </row>
    <row r="80" spans="1:20" x14ac:dyDescent="0.25">
      <c r="A80" s="62"/>
      <c r="B80" s="14"/>
      <c r="C80" s="14"/>
      <c r="D80" s="14"/>
      <c r="E80" s="112"/>
      <c r="F80" s="112"/>
      <c r="G80" s="112"/>
      <c r="H80" s="112"/>
      <c r="I80" s="112"/>
      <c r="J80" s="112"/>
      <c r="K80" s="64"/>
      <c r="L80" s="64"/>
      <c r="M80" s="99"/>
      <c r="N80" s="64"/>
      <c r="O80" s="64"/>
      <c r="P80" s="99"/>
      <c r="Q80" s="64"/>
      <c r="R80" s="64"/>
      <c r="S80" s="64"/>
      <c r="T80" s="99"/>
    </row>
    <row r="81" spans="1:20" x14ac:dyDescent="0.25">
      <c r="A81" s="62"/>
      <c r="B81" s="14"/>
      <c r="C81" s="14"/>
      <c r="D81" s="14"/>
      <c r="E81" s="112"/>
      <c r="F81" s="112"/>
      <c r="G81" s="112"/>
      <c r="H81" s="112"/>
      <c r="I81" s="112"/>
      <c r="J81" s="112"/>
      <c r="K81" s="64"/>
      <c r="L81" s="64"/>
      <c r="M81" s="99"/>
      <c r="N81" s="64"/>
      <c r="O81" s="64"/>
      <c r="P81" s="99"/>
      <c r="Q81" s="64"/>
      <c r="R81" s="64"/>
      <c r="S81" s="64"/>
      <c r="T81" s="99"/>
    </row>
    <row r="82" spans="1:20" x14ac:dyDescent="0.25">
      <c r="A82" s="62"/>
      <c r="B82" s="14"/>
      <c r="C82" s="14"/>
      <c r="D82" s="14"/>
      <c r="E82" s="112"/>
      <c r="F82" s="112"/>
      <c r="G82" s="112"/>
      <c r="H82" s="112"/>
      <c r="I82" s="112"/>
      <c r="J82" s="112"/>
      <c r="K82" s="64"/>
      <c r="L82" s="64"/>
      <c r="M82" s="99"/>
      <c r="N82" s="64"/>
      <c r="O82" s="64"/>
      <c r="P82" s="99"/>
      <c r="Q82" s="64"/>
      <c r="R82" s="64"/>
      <c r="S82" s="64"/>
      <c r="T82" s="99"/>
    </row>
    <row r="83" spans="1:20" x14ac:dyDescent="0.25">
      <c r="A83" s="62"/>
      <c r="B83" s="14"/>
      <c r="C83" s="14"/>
      <c r="D83" s="14"/>
      <c r="E83" s="112"/>
      <c r="F83" s="112"/>
      <c r="G83" s="112"/>
      <c r="H83" s="112"/>
      <c r="I83" s="112"/>
      <c r="J83" s="112"/>
      <c r="K83" s="64"/>
      <c r="L83" s="64"/>
      <c r="M83" s="99"/>
      <c r="N83" s="64"/>
      <c r="O83" s="64"/>
      <c r="P83" s="99"/>
      <c r="Q83" s="64"/>
      <c r="R83" s="64"/>
      <c r="S83" s="64"/>
      <c r="T83" s="99"/>
    </row>
    <row r="84" spans="1:20" x14ac:dyDescent="0.25">
      <c r="A84" s="62"/>
      <c r="B84" s="14"/>
      <c r="C84" s="14"/>
      <c r="D84" s="14"/>
      <c r="E84" s="112"/>
      <c r="F84" s="112"/>
      <c r="G84" s="112"/>
      <c r="H84" s="112"/>
      <c r="I84" s="112"/>
      <c r="J84" s="112"/>
      <c r="K84" s="64"/>
      <c r="L84" s="64"/>
      <c r="M84" s="99"/>
      <c r="N84" s="64"/>
      <c r="O84" s="64"/>
      <c r="P84" s="99"/>
      <c r="Q84" s="64"/>
      <c r="R84" s="64"/>
      <c r="S84" s="64"/>
      <c r="T84" s="99"/>
    </row>
    <row r="85" spans="1:20" x14ac:dyDescent="0.25">
      <c r="A85" s="62"/>
      <c r="B85" s="14"/>
      <c r="C85" s="14"/>
      <c r="D85" s="14"/>
      <c r="E85" s="112"/>
      <c r="F85" s="112"/>
      <c r="G85" s="112"/>
      <c r="H85" s="112"/>
      <c r="I85" s="112"/>
      <c r="J85" s="112"/>
      <c r="K85" s="64"/>
      <c r="L85" s="64"/>
      <c r="M85" s="64"/>
      <c r="N85" s="64"/>
      <c r="O85" s="64"/>
      <c r="P85" s="99"/>
      <c r="Q85" s="64"/>
      <c r="R85" s="64"/>
      <c r="S85" s="64"/>
      <c r="T85" s="99"/>
    </row>
    <row r="86" spans="1:20" x14ac:dyDescent="0.25">
      <c r="A86" s="62"/>
      <c r="B86" s="14"/>
      <c r="C86" s="14"/>
      <c r="D86" s="14"/>
      <c r="E86" s="112"/>
      <c r="F86" s="112"/>
      <c r="G86" s="112"/>
      <c r="H86" s="112"/>
      <c r="I86" s="112"/>
      <c r="J86" s="112"/>
      <c r="K86" s="64"/>
      <c r="L86" s="64"/>
      <c r="M86" s="64"/>
      <c r="N86" s="64"/>
      <c r="O86" s="64"/>
      <c r="P86" s="99"/>
      <c r="Q86" s="64"/>
      <c r="R86" s="64"/>
      <c r="S86" s="64"/>
      <c r="T86" s="99"/>
    </row>
    <row r="87" spans="1:20" x14ac:dyDescent="0.25">
      <c r="A87" s="62"/>
      <c r="B87" s="14"/>
      <c r="C87" s="14"/>
      <c r="D87" s="14"/>
      <c r="E87" s="112"/>
      <c r="F87" s="112"/>
      <c r="G87" s="112"/>
      <c r="H87" s="112"/>
      <c r="I87" s="112"/>
      <c r="J87" s="112"/>
      <c r="K87" s="64"/>
      <c r="L87" s="64"/>
      <c r="M87" s="64"/>
      <c r="N87" s="64"/>
      <c r="O87" s="64"/>
      <c r="P87" s="99"/>
      <c r="Q87" s="64"/>
      <c r="R87" s="64"/>
      <c r="S87" s="64"/>
      <c r="T87" s="99"/>
    </row>
    <row r="88" spans="1:20" x14ac:dyDescent="0.25">
      <c r="A88" s="62"/>
      <c r="B88" s="14"/>
      <c r="C88" s="14"/>
      <c r="D88" s="14"/>
      <c r="E88" s="112"/>
      <c r="F88" s="112"/>
      <c r="G88" s="112"/>
      <c r="H88" s="112"/>
      <c r="I88" s="112"/>
      <c r="J88" s="112"/>
      <c r="K88" s="64"/>
      <c r="L88" s="64"/>
      <c r="M88" s="64"/>
      <c r="N88" s="64"/>
      <c r="O88" s="64"/>
      <c r="P88" s="99"/>
      <c r="Q88" s="64"/>
      <c r="R88" s="64"/>
      <c r="S88" s="64"/>
      <c r="T88" s="99"/>
    </row>
    <row r="89" spans="1:20" x14ac:dyDescent="0.25">
      <c r="A89" s="62"/>
      <c r="B89" s="14"/>
      <c r="C89" s="14"/>
      <c r="D89" s="14"/>
      <c r="E89" s="112"/>
      <c r="F89" s="112"/>
      <c r="G89" s="112"/>
      <c r="H89" s="112"/>
      <c r="I89" s="112"/>
      <c r="J89" s="112"/>
      <c r="K89" s="64"/>
      <c r="L89" s="64"/>
      <c r="M89" s="64"/>
      <c r="N89" s="64"/>
      <c r="O89" s="64"/>
      <c r="P89" s="99"/>
      <c r="Q89" s="64"/>
      <c r="R89" s="64"/>
      <c r="S89" s="64"/>
      <c r="T89" s="99"/>
    </row>
    <row r="90" spans="1:20" x14ac:dyDescent="0.25">
      <c r="A90" s="62"/>
      <c r="B90" s="14"/>
      <c r="C90" s="14"/>
      <c r="D90" s="14"/>
      <c r="E90" s="112"/>
      <c r="F90" s="112"/>
      <c r="G90" s="112"/>
      <c r="H90" s="112"/>
      <c r="I90" s="112"/>
      <c r="J90" s="112"/>
      <c r="K90" s="64"/>
      <c r="L90" s="64"/>
      <c r="M90" s="64"/>
      <c r="N90" s="64"/>
      <c r="O90" s="64"/>
      <c r="P90" s="99"/>
      <c r="Q90" s="64"/>
      <c r="R90" s="64"/>
      <c r="S90" s="64"/>
      <c r="T90" s="99"/>
    </row>
    <row r="91" spans="1:20" x14ac:dyDescent="0.25">
      <c r="A91" s="62"/>
      <c r="B91" s="14"/>
      <c r="C91" s="14"/>
      <c r="D91" s="14"/>
      <c r="E91" s="112"/>
      <c r="F91" s="112"/>
      <c r="G91" s="112"/>
      <c r="H91" s="112"/>
      <c r="I91" s="112"/>
      <c r="J91" s="112"/>
      <c r="K91" s="64"/>
      <c r="L91" s="64"/>
      <c r="M91" s="64"/>
      <c r="N91" s="64"/>
      <c r="O91" s="64"/>
      <c r="P91" s="99"/>
      <c r="Q91" s="64"/>
      <c r="R91" s="64"/>
      <c r="S91" s="64"/>
      <c r="T91" s="99"/>
    </row>
    <row r="92" spans="1:20" x14ac:dyDescent="0.25">
      <c r="A92" s="62"/>
      <c r="B92" s="14"/>
      <c r="C92" s="14"/>
      <c r="D92" s="14"/>
      <c r="E92" s="112"/>
      <c r="F92" s="112"/>
      <c r="G92" s="112"/>
      <c r="H92" s="112"/>
      <c r="I92" s="112"/>
      <c r="J92" s="112"/>
      <c r="K92" s="64"/>
      <c r="L92" s="64"/>
      <c r="M92" s="64"/>
      <c r="N92" s="64"/>
      <c r="O92" s="64"/>
      <c r="P92" s="99"/>
      <c r="Q92" s="64"/>
      <c r="R92" s="64"/>
      <c r="S92" s="64"/>
      <c r="T92" s="99"/>
    </row>
    <row r="93" spans="1:20" x14ac:dyDescent="0.25">
      <c r="A93" s="62"/>
      <c r="B93" s="14"/>
      <c r="C93" s="14"/>
      <c r="D93" s="14"/>
      <c r="E93" s="112"/>
      <c r="F93" s="112"/>
      <c r="G93" s="112"/>
      <c r="H93" s="112"/>
      <c r="I93" s="112"/>
      <c r="J93" s="112"/>
      <c r="K93" s="64"/>
      <c r="L93" s="64"/>
      <c r="M93" s="64"/>
      <c r="N93" s="64"/>
      <c r="O93" s="64"/>
      <c r="P93" s="99"/>
      <c r="Q93" s="64"/>
      <c r="R93" s="64"/>
      <c r="S93" s="64"/>
      <c r="T93" s="99"/>
    </row>
    <row r="94" spans="1:20" x14ac:dyDescent="0.25">
      <c r="A94" s="62"/>
      <c r="B94" s="14"/>
      <c r="C94" s="14"/>
      <c r="D94" s="14"/>
      <c r="E94" s="112"/>
      <c r="F94" s="112"/>
      <c r="G94" s="112"/>
      <c r="H94" s="112"/>
      <c r="I94" s="112"/>
      <c r="J94" s="112"/>
      <c r="K94" s="64"/>
      <c r="L94" s="64"/>
      <c r="M94" s="64"/>
      <c r="N94" s="64"/>
      <c r="O94" s="64"/>
      <c r="P94" s="99"/>
      <c r="Q94" s="64"/>
      <c r="R94" s="64"/>
      <c r="S94" s="64"/>
      <c r="T94" s="99"/>
    </row>
    <row r="95" spans="1:20" x14ac:dyDescent="0.25">
      <c r="A95" s="62"/>
      <c r="B95" s="14"/>
      <c r="C95" s="14"/>
      <c r="D95" s="14"/>
      <c r="E95" s="112"/>
      <c r="F95" s="112"/>
      <c r="G95" s="112"/>
      <c r="H95" s="112"/>
      <c r="I95" s="112"/>
      <c r="J95" s="112"/>
      <c r="K95" s="64"/>
      <c r="L95" s="64"/>
      <c r="M95" s="64"/>
      <c r="N95" s="64"/>
      <c r="O95" s="64"/>
      <c r="P95" s="99"/>
      <c r="Q95" s="64"/>
      <c r="R95" s="64"/>
      <c r="S95" s="64"/>
      <c r="T95" s="99"/>
    </row>
    <row r="96" spans="1:20" x14ac:dyDescent="0.25">
      <c r="A96" s="62"/>
      <c r="B96" s="14"/>
      <c r="C96" s="14"/>
      <c r="D96" s="14"/>
      <c r="E96" s="112"/>
      <c r="F96" s="112"/>
      <c r="G96" s="112"/>
      <c r="H96" s="112"/>
      <c r="I96" s="112"/>
      <c r="J96" s="112"/>
      <c r="K96" s="64"/>
      <c r="L96" s="64"/>
      <c r="M96" s="64"/>
      <c r="N96" s="64"/>
      <c r="O96" s="64"/>
      <c r="P96" s="99"/>
      <c r="Q96" s="64"/>
      <c r="R96" s="64"/>
      <c r="S96" s="64"/>
      <c r="T96" s="99"/>
    </row>
    <row r="97" spans="1:20" x14ac:dyDescent="0.25">
      <c r="A97" s="62"/>
      <c r="B97" s="14"/>
      <c r="C97" s="14"/>
      <c r="D97" s="14"/>
      <c r="E97" s="112"/>
      <c r="F97" s="112"/>
      <c r="G97" s="112"/>
      <c r="H97" s="112"/>
      <c r="I97" s="112"/>
      <c r="J97" s="112"/>
      <c r="K97" s="64"/>
      <c r="L97" s="64"/>
      <c r="M97" s="64"/>
      <c r="N97" s="64"/>
      <c r="O97" s="64"/>
      <c r="P97" s="99"/>
      <c r="Q97" s="64"/>
      <c r="R97" s="64"/>
      <c r="S97" s="64"/>
      <c r="T97" s="99"/>
    </row>
    <row r="98" spans="1:20" x14ac:dyDescent="0.25">
      <c r="A98" s="62"/>
      <c r="B98" s="14"/>
      <c r="C98" s="14"/>
      <c r="D98" s="14"/>
      <c r="E98" s="112"/>
      <c r="F98" s="112"/>
      <c r="G98" s="112"/>
      <c r="H98" s="112"/>
      <c r="I98" s="112"/>
      <c r="J98" s="112"/>
      <c r="K98" s="64"/>
      <c r="L98" s="64"/>
      <c r="M98" s="64"/>
      <c r="N98" s="64"/>
      <c r="O98" s="64"/>
      <c r="P98" s="99"/>
      <c r="Q98" s="64"/>
      <c r="R98" s="64"/>
      <c r="S98" s="64"/>
      <c r="T98" s="99"/>
    </row>
    <row r="99" spans="1:20" x14ac:dyDescent="0.25">
      <c r="A99" s="62"/>
      <c r="B99" s="14"/>
      <c r="C99" s="14"/>
      <c r="D99" s="14"/>
      <c r="E99" s="112"/>
      <c r="F99" s="112"/>
      <c r="G99" s="112"/>
      <c r="H99" s="112"/>
      <c r="I99" s="112"/>
      <c r="J99" s="112"/>
      <c r="K99" s="64"/>
      <c r="L99" s="64"/>
      <c r="M99" s="64"/>
      <c r="N99" s="64"/>
      <c r="O99" s="64"/>
      <c r="P99" s="99"/>
      <c r="Q99" s="64"/>
      <c r="R99" s="64"/>
      <c r="S99" s="64"/>
      <c r="T99" s="99"/>
    </row>
    <row r="100" spans="1:20" x14ac:dyDescent="0.25">
      <c r="A100" s="62"/>
      <c r="B100" s="14"/>
      <c r="C100" s="14"/>
      <c r="D100" s="14"/>
      <c r="E100" s="112"/>
      <c r="F100" s="112"/>
      <c r="G100" s="112"/>
      <c r="H100" s="112"/>
      <c r="I100" s="112"/>
      <c r="J100" s="112"/>
      <c r="K100" s="64"/>
      <c r="L100" s="64"/>
      <c r="M100" s="64"/>
      <c r="N100" s="64"/>
      <c r="O100" s="64"/>
      <c r="P100" s="99"/>
      <c r="Q100" s="64"/>
      <c r="R100" s="64"/>
      <c r="S100" s="64"/>
      <c r="T100" s="99"/>
    </row>
    <row r="101" spans="1:20" x14ac:dyDescent="0.25">
      <c r="A101" s="62"/>
      <c r="B101" s="14"/>
      <c r="C101" s="14"/>
      <c r="D101" s="14"/>
      <c r="E101" s="112"/>
      <c r="F101" s="112"/>
      <c r="G101" s="112"/>
      <c r="H101" s="112"/>
      <c r="I101" s="112"/>
      <c r="J101" s="112"/>
      <c r="K101" s="64"/>
      <c r="L101" s="64"/>
      <c r="M101" s="64"/>
      <c r="N101" s="64"/>
      <c r="O101" s="64"/>
      <c r="P101" s="99"/>
      <c r="Q101" s="64"/>
      <c r="R101" s="64"/>
      <c r="S101" s="64"/>
      <c r="T101" s="64"/>
    </row>
    <row r="102" spans="1:20" x14ac:dyDescent="0.25">
      <c r="A102" s="62"/>
      <c r="B102" s="14"/>
      <c r="C102" s="14"/>
      <c r="D102" s="14"/>
      <c r="E102" s="112"/>
      <c r="F102" s="112"/>
      <c r="G102" s="112"/>
      <c r="H102" s="112"/>
      <c r="I102" s="112"/>
      <c r="J102" s="112"/>
      <c r="K102" s="64"/>
      <c r="L102" s="64"/>
      <c r="M102" s="64"/>
      <c r="N102" s="64"/>
      <c r="O102" s="64"/>
      <c r="P102" s="64"/>
      <c r="Q102" s="64"/>
      <c r="R102" s="64"/>
      <c r="S102" s="64"/>
      <c r="T102" s="64"/>
    </row>
    <row r="103" spans="1:20" x14ac:dyDescent="0.25">
      <c r="A103" s="62"/>
      <c r="B103" s="14"/>
      <c r="C103" s="14"/>
      <c r="D103" s="14"/>
      <c r="E103" s="112"/>
      <c r="F103" s="112"/>
      <c r="G103" s="112"/>
      <c r="H103" s="112"/>
      <c r="I103" s="112"/>
      <c r="J103" s="112"/>
      <c r="K103" s="64"/>
      <c r="L103" s="64"/>
      <c r="M103" s="64"/>
      <c r="N103" s="64"/>
      <c r="O103" s="64"/>
      <c r="P103" s="64"/>
      <c r="Q103" s="64"/>
      <c r="R103" s="64"/>
      <c r="S103" s="64"/>
      <c r="T103" s="64"/>
    </row>
    <row r="104" spans="1:20" x14ac:dyDescent="0.25">
      <c r="A104" s="62"/>
      <c r="B104" s="14"/>
      <c r="C104" s="14"/>
      <c r="D104" s="14"/>
      <c r="E104" s="112"/>
      <c r="F104" s="112"/>
      <c r="G104" s="112"/>
      <c r="H104" s="112"/>
      <c r="I104" s="112"/>
      <c r="J104" s="112"/>
      <c r="K104" s="64"/>
      <c r="L104" s="64"/>
      <c r="M104" s="64"/>
      <c r="N104" s="64"/>
      <c r="O104" s="64"/>
      <c r="P104" s="64"/>
      <c r="Q104" s="64"/>
      <c r="R104" s="64"/>
      <c r="S104" s="64"/>
      <c r="T104" s="64"/>
    </row>
    <row r="105" spans="1:20" x14ac:dyDescent="0.25">
      <c r="A105" s="62"/>
      <c r="B105" s="14"/>
      <c r="C105" s="14"/>
      <c r="D105" s="14"/>
      <c r="E105" s="112"/>
      <c r="F105" s="112"/>
      <c r="G105" s="112"/>
      <c r="H105" s="112"/>
      <c r="I105" s="112"/>
      <c r="J105" s="112"/>
      <c r="K105" s="64"/>
      <c r="L105" s="64"/>
      <c r="M105" s="64"/>
      <c r="N105" s="64"/>
      <c r="O105" s="64"/>
      <c r="P105" s="64"/>
      <c r="Q105" s="64"/>
      <c r="R105" s="64"/>
      <c r="S105" s="64"/>
      <c r="T105" s="64"/>
    </row>
    <row r="106" spans="1:20" x14ac:dyDescent="0.25">
      <c r="A106" s="62"/>
      <c r="B106" s="14"/>
      <c r="C106" s="14"/>
      <c r="D106" s="14"/>
      <c r="E106" s="112"/>
      <c r="F106" s="112"/>
      <c r="G106" s="112"/>
      <c r="H106" s="112"/>
      <c r="I106" s="112"/>
      <c r="J106" s="112"/>
      <c r="K106" s="64"/>
      <c r="L106" s="64"/>
      <c r="M106" s="64"/>
      <c r="N106" s="64"/>
      <c r="O106" s="64"/>
      <c r="P106" s="64"/>
      <c r="Q106" s="64"/>
      <c r="R106" s="64"/>
      <c r="S106" s="64"/>
      <c r="T106" s="64"/>
    </row>
    <row r="107" spans="1:20" x14ac:dyDescent="0.25">
      <c r="A107" s="62"/>
      <c r="B107" s="14"/>
      <c r="C107" s="14"/>
      <c r="D107" s="14"/>
      <c r="E107" s="112"/>
      <c r="F107" s="112"/>
      <c r="G107" s="112"/>
      <c r="H107" s="112"/>
      <c r="I107" s="112"/>
      <c r="J107" s="112"/>
      <c r="K107" s="64"/>
      <c r="L107" s="64"/>
      <c r="M107" s="64"/>
      <c r="N107" s="64"/>
      <c r="O107" s="64"/>
      <c r="P107" s="64"/>
      <c r="Q107" s="64"/>
      <c r="R107" s="64"/>
      <c r="S107" s="64"/>
      <c r="T107" s="64"/>
    </row>
    <row r="108" spans="1:20" x14ac:dyDescent="0.25">
      <c r="A108" s="62"/>
      <c r="B108" s="14"/>
      <c r="C108" s="14"/>
      <c r="D108" s="14"/>
      <c r="E108" s="112"/>
      <c r="F108" s="112"/>
      <c r="G108" s="112"/>
      <c r="H108" s="112"/>
      <c r="I108" s="112"/>
      <c r="J108" s="112"/>
      <c r="K108" s="64"/>
      <c r="L108" s="64"/>
      <c r="M108" s="64"/>
      <c r="N108" s="64"/>
      <c r="O108" s="64"/>
      <c r="P108" s="64"/>
      <c r="Q108" s="64"/>
      <c r="R108" s="64"/>
      <c r="S108" s="64"/>
      <c r="T108" s="64"/>
    </row>
    <row r="109" spans="1:20" x14ac:dyDescent="0.25">
      <c r="A109" s="62"/>
      <c r="B109" s="14"/>
      <c r="C109" s="14"/>
      <c r="D109" s="14"/>
      <c r="E109" s="112"/>
      <c r="F109" s="112"/>
      <c r="G109" s="112"/>
      <c r="H109" s="112"/>
      <c r="I109" s="112"/>
      <c r="J109" s="112"/>
      <c r="K109" s="64"/>
      <c r="L109" s="64"/>
      <c r="M109" s="64"/>
      <c r="N109" s="64"/>
      <c r="O109" s="64"/>
      <c r="P109" s="64"/>
      <c r="Q109" s="64"/>
      <c r="R109" s="64"/>
      <c r="S109" s="64"/>
      <c r="T109" s="64"/>
    </row>
    <row r="110" spans="1:20" x14ac:dyDescent="0.25">
      <c r="A110" s="62"/>
      <c r="B110" s="14"/>
      <c r="C110" s="14"/>
      <c r="D110" s="14"/>
      <c r="E110" s="112"/>
      <c r="F110" s="112"/>
      <c r="G110" s="112"/>
      <c r="H110" s="112"/>
      <c r="I110" s="112"/>
      <c r="J110" s="112"/>
      <c r="K110" s="64"/>
      <c r="L110" s="64"/>
      <c r="M110" s="64"/>
      <c r="N110" s="64"/>
      <c r="O110" s="64"/>
      <c r="P110" s="64"/>
      <c r="Q110" s="64"/>
      <c r="R110" s="64"/>
      <c r="S110" s="64"/>
      <c r="T110" s="64"/>
    </row>
    <row r="111" spans="1:20" x14ac:dyDescent="0.25">
      <c r="A111" s="62"/>
      <c r="B111" s="14"/>
      <c r="C111" s="14"/>
      <c r="D111" s="14"/>
      <c r="E111" s="112"/>
      <c r="F111" s="112"/>
      <c r="G111" s="112"/>
      <c r="H111" s="112"/>
      <c r="I111" s="112"/>
      <c r="J111" s="112"/>
      <c r="K111" s="64"/>
      <c r="L111" s="64"/>
      <c r="M111" s="64"/>
      <c r="N111" s="64"/>
      <c r="O111" s="64"/>
      <c r="P111" s="64"/>
      <c r="Q111" s="64"/>
      <c r="R111" s="64"/>
      <c r="S111" s="64"/>
      <c r="T111" s="64"/>
    </row>
    <row r="112" spans="1:20" x14ac:dyDescent="0.25">
      <c r="A112" s="62"/>
      <c r="B112" s="14"/>
      <c r="C112" s="14"/>
      <c r="D112" s="14"/>
      <c r="E112" s="112"/>
      <c r="F112" s="112"/>
      <c r="G112" s="112"/>
      <c r="H112" s="112"/>
      <c r="I112" s="112"/>
      <c r="J112" s="112"/>
      <c r="K112" s="64"/>
      <c r="L112" s="64"/>
      <c r="M112" s="64"/>
      <c r="N112" s="64"/>
      <c r="O112" s="64"/>
      <c r="P112" s="64"/>
      <c r="Q112" s="64"/>
      <c r="R112" s="64"/>
      <c r="S112" s="64"/>
      <c r="T112" s="64"/>
    </row>
    <row r="113" spans="1:20" x14ac:dyDescent="0.25">
      <c r="A113" s="62"/>
      <c r="B113" s="14"/>
      <c r="C113" s="14"/>
      <c r="D113" s="14"/>
      <c r="E113" s="112"/>
      <c r="F113" s="112"/>
      <c r="G113" s="112"/>
      <c r="H113" s="112"/>
      <c r="I113" s="112"/>
      <c r="J113" s="112"/>
      <c r="K113" s="64"/>
      <c r="L113" s="64"/>
      <c r="M113" s="64"/>
      <c r="N113" s="64"/>
      <c r="O113" s="64"/>
      <c r="P113" s="64"/>
      <c r="Q113" s="64"/>
      <c r="R113" s="64"/>
      <c r="S113" s="64"/>
      <c r="T113" s="64"/>
    </row>
    <row r="114" spans="1:20" x14ac:dyDescent="0.25">
      <c r="A114" s="62"/>
      <c r="B114" s="14"/>
      <c r="C114" s="14"/>
      <c r="D114" s="14"/>
      <c r="E114" s="112"/>
      <c r="F114" s="112"/>
      <c r="G114" s="112"/>
      <c r="H114" s="112"/>
      <c r="I114" s="112"/>
      <c r="J114" s="112"/>
      <c r="K114" s="64"/>
      <c r="L114" s="64"/>
      <c r="M114" s="64"/>
      <c r="N114" s="64"/>
      <c r="O114" s="64"/>
      <c r="P114" s="64"/>
      <c r="Q114" s="64"/>
      <c r="R114" s="64"/>
      <c r="S114" s="64"/>
      <c r="T114" s="64"/>
    </row>
    <row r="115" spans="1:20" x14ac:dyDescent="0.25">
      <c r="A115" s="62"/>
      <c r="B115" s="14"/>
      <c r="C115" s="14"/>
      <c r="D115" s="14"/>
      <c r="E115" s="112"/>
      <c r="F115" s="112"/>
      <c r="G115" s="112"/>
      <c r="H115" s="112"/>
      <c r="I115" s="112"/>
      <c r="J115" s="112"/>
      <c r="K115" s="64"/>
      <c r="L115" s="64"/>
      <c r="M115" s="64"/>
      <c r="N115" s="64"/>
      <c r="O115" s="64"/>
      <c r="P115" s="64"/>
      <c r="Q115" s="64"/>
      <c r="R115" s="64"/>
      <c r="S115" s="64"/>
      <c r="T115" s="64"/>
    </row>
    <row r="116" spans="1:20" x14ac:dyDescent="0.25">
      <c r="A116" s="62"/>
      <c r="B116" s="14"/>
      <c r="C116" s="14"/>
      <c r="D116" s="14"/>
      <c r="E116" s="112"/>
      <c r="F116" s="112"/>
      <c r="G116" s="112"/>
      <c r="H116" s="112"/>
      <c r="I116" s="112"/>
      <c r="J116" s="112"/>
      <c r="K116" s="64"/>
      <c r="L116" s="64"/>
      <c r="M116" s="64"/>
      <c r="N116" s="64"/>
      <c r="O116" s="64"/>
      <c r="P116" s="64"/>
      <c r="Q116" s="64"/>
      <c r="R116" s="64"/>
      <c r="S116" s="64"/>
      <c r="T116" s="64"/>
    </row>
    <row r="117" spans="1:20" x14ac:dyDescent="0.25">
      <c r="A117" s="62"/>
      <c r="B117" s="14"/>
      <c r="C117" s="14"/>
      <c r="D117" s="14"/>
      <c r="E117" s="112"/>
      <c r="F117" s="112"/>
      <c r="G117" s="112"/>
      <c r="H117" s="112"/>
      <c r="I117" s="112"/>
      <c r="J117" s="112"/>
      <c r="K117" s="64"/>
      <c r="L117" s="64"/>
      <c r="M117" s="64"/>
      <c r="N117" s="64"/>
      <c r="O117" s="64"/>
      <c r="P117" s="64"/>
      <c r="Q117" s="64"/>
      <c r="R117" s="64"/>
      <c r="S117" s="64"/>
      <c r="T117" s="64"/>
    </row>
    <row r="118" spans="1:20" x14ac:dyDescent="0.25">
      <c r="A118" s="62"/>
      <c r="B118" s="14"/>
      <c r="C118" s="14"/>
      <c r="D118" s="14"/>
      <c r="E118" s="112"/>
      <c r="F118" s="112"/>
      <c r="G118" s="112"/>
      <c r="H118" s="112"/>
      <c r="I118" s="112"/>
      <c r="J118" s="112"/>
      <c r="K118" s="64"/>
      <c r="L118" s="64"/>
      <c r="M118" s="64"/>
      <c r="N118" s="64"/>
      <c r="O118" s="64"/>
      <c r="P118" s="64"/>
      <c r="Q118" s="64"/>
      <c r="R118" s="64"/>
      <c r="S118" s="64"/>
      <c r="T118" s="64"/>
    </row>
    <row r="119" spans="1:20" x14ac:dyDescent="0.25">
      <c r="A119" s="62"/>
      <c r="B119" s="14"/>
      <c r="C119" s="14"/>
      <c r="D119" s="14"/>
      <c r="E119" s="112"/>
      <c r="F119" s="112"/>
      <c r="G119" s="112"/>
      <c r="H119" s="112"/>
      <c r="I119" s="112"/>
      <c r="J119" s="112"/>
      <c r="K119" s="64"/>
      <c r="L119" s="64"/>
      <c r="M119" s="64"/>
      <c r="N119" s="64"/>
      <c r="O119" s="64"/>
      <c r="P119" s="64"/>
      <c r="Q119" s="64"/>
      <c r="R119" s="64"/>
      <c r="S119" s="64"/>
      <c r="T119" s="64"/>
    </row>
    <row r="120" spans="1:20" x14ac:dyDescent="0.25">
      <c r="A120" s="62"/>
      <c r="B120" s="14"/>
      <c r="C120" s="14"/>
      <c r="D120" s="14"/>
      <c r="E120" s="112"/>
      <c r="F120" s="112"/>
      <c r="G120" s="112"/>
      <c r="H120" s="112"/>
      <c r="I120" s="112"/>
      <c r="J120" s="112"/>
      <c r="K120" s="64"/>
      <c r="L120" s="64"/>
      <c r="M120" s="64"/>
      <c r="N120" s="64"/>
      <c r="O120" s="64"/>
      <c r="P120" s="64"/>
      <c r="Q120" s="64"/>
      <c r="R120" s="64"/>
      <c r="S120" s="64"/>
      <c r="T120" s="64"/>
    </row>
    <row r="121" spans="1:20" x14ac:dyDescent="0.25">
      <c r="A121" s="62"/>
      <c r="B121" s="14"/>
      <c r="C121" s="14"/>
      <c r="D121" s="14"/>
      <c r="E121" s="112"/>
      <c r="F121" s="112"/>
      <c r="G121" s="112"/>
      <c r="H121" s="112"/>
      <c r="I121" s="112"/>
      <c r="J121" s="112"/>
      <c r="K121" s="64"/>
      <c r="L121" s="64"/>
      <c r="M121" s="64"/>
      <c r="N121" s="64"/>
      <c r="O121" s="64"/>
      <c r="P121" s="64"/>
      <c r="Q121" s="64"/>
      <c r="R121" s="64"/>
      <c r="S121" s="64"/>
      <c r="T121" s="64"/>
    </row>
    <row r="122" spans="1:20" x14ac:dyDescent="0.25">
      <c r="A122" s="62"/>
      <c r="B122" s="14"/>
      <c r="C122" s="14"/>
      <c r="D122" s="14"/>
      <c r="E122" s="112"/>
      <c r="F122" s="112"/>
      <c r="G122" s="112"/>
      <c r="H122" s="112"/>
      <c r="I122" s="112"/>
      <c r="J122" s="112"/>
      <c r="K122" s="64"/>
      <c r="L122" s="64"/>
      <c r="M122" s="64"/>
      <c r="N122" s="64"/>
      <c r="O122" s="64"/>
      <c r="P122" s="64"/>
      <c r="Q122" s="64"/>
      <c r="R122" s="64"/>
      <c r="S122" s="64"/>
      <c r="T122" s="64"/>
    </row>
    <row r="123" spans="1:20" x14ac:dyDescent="0.25">
      <c r="A123" s="62"/>
      <c r="B123" s="14"/>
      <c r="C123" s="14"/>
      <c r="D123" s="14"/>
      <c r="E123" s="112"/>
      <c r="F123" s="112"/>
      <c r="G123" s="112"/>
      <c r="H123" s="112"/>
      <c r="I123" s="112"/>
      <c r="J123" s="112"/>
      <c r="K123" s="64"/>
      <c r="L123" s="64"/>
      <c r="M123" s="64"/>
      <c r="N123" s="64"/>
      <c r="O123" s="64"/>
      <c r="P123" s="64"/>
      <c r="Q123" s="64"/>
      <c r="R123" s="64"/>
      <c r="S123" s="64"/>
      <c r="T123" s="64"/>
    </row>
    <row r="124" spans="1:20" x14ac:dyDescent="0.25">
      <c r="A124" s="62"/>
      <c r="B124" s="14"/>
      <c r="C124" s="14"/>
      <c r="D124" s="14"/>
      <c r="E124" s="112"/>
      <c r="F124" s="112"/>
      <c r="G124" s="112"/>
      <c r="H124" s="112"/>
      <c r="I124" s="112"/>
      <c r="J124" s="112"/>
      <c r="K124" s="64"/>
      <c r="L124" s="64"/>
      <c r="M124" s="64"/>
      <c r="N124" s="64"/>
      <c r="O124" s="64"/>
      <c r="P124" s="64"/>
      <c r="Q124" s="64"/>
      <c r="R124" s="64"/>
      <c r="S124" s="64"/>
      <c r="T124" s="64"/>
    </row>
    <row r="125" spans="1:20" x14ac:dyDescent="0.25">
      <c r="A125" s="62"/>
      <c r="B125" s="14"/>
      <c r="C125" s="14"/>
      <c r="D125" s="14"/>
      <c r="E125" s="112"/>
      <c r="F125" s="112"/>
      <c r="G125" s="112"/>
      <c r="H125" s="112"/>
      <c r="I125" s="112"/>
      <c r="J125" s="112"/>
      <c r="K125" s="64"/>
      <c r="L125" s="64"/>
      <c r="M125" s="64"/>
      <c r="N125" s="64"/>
      <c r="O125" s="64"/>
      <c r="P125" s="64"/>
      <c r="Q125" s="64"/>
      <c r="R125" s="64"/>
      <c r="S125" s="64"/>
      <c r="T125" s="64"/>
    </row>
    <row r="126" spans="1:20" x14ac:dyDescent="0.25">
      <c r="A126" s="62"/>
      <c r="B126" s="14"/>
      <c r="C126" s="14"/>
      <c r="D126" s="14"/>
      <c r="E126" s="112"/>
      <c r="F126" s="112"/>
      <c r="G126" s="112"/>
      <c r="H126" s="112"/>
      <c r="I126" s="112"/>
      <c r="J126" s="112"/>
      <c r="K126" s="64"/>
      <c r="L126" s="64"/>
      <c r="M126" s="64"/>
      <c r="N126" s="64"/>
      <c r="O126" s="64"/>
      <c r="P126" s="64"/>
      <c r="Q126" s="64"/>
      <c r="R126" s="64"/>
      <c r="S126" s="64"/>
      <c r="T126" s="64"/>
    </row>
    <row r="127" spans="1:20" x14ac:dyDescent="0.25">
      <c r="A127" s="62"/>
      <c r="B127" s="14"/>
      <c r="C127" s="14"/>
      <c r="D127" s="14"/>
      <c r="E127" s="112"/>
      <c r="F127" s="112"/>
      <c r="G127" s="112"/>
      <c r="H127" s="112"/>
      <c r="I127" s="112"/>
      <c r="J127" s="112"/>
      <c r="K127" s="64"/>
      <c r="L127" s="64"/>
      <c r="M127" s="64"/>
      <c r="N127" s="64"/>
      <c r="O127" s="64"/>
      <c r="P127" s="64"/>
      <c r="Q127" s="64"/>
      <c r="R127" s="64"/>
      <c r="S127" s="64"/>
      <c r="T127" s="64"/>
    </row>
    <row r="128" spans="1:20" x14ac:dyDescent="0.25">
      <c r="A128" s="62"/>
      <c r="B128" s="14"/>
      <c r="C128" s="14"/>
      <c r="D128" s="14"/>
      <c r="E128" s="112"/>
      <c r="F128" s="112"/>
      <c r="G128" s="112"/>
      <c r="H128" s="112"/>
      <c r="I128" s="112"/>
      <c r="J128" s="112"/>
      <c r="K128" s="64"/>
      <c r="L128" s="64"/>
      <c r="M128" s="64"/>
      <c r="N128" s="64"/>
      <c r="O128" s="64"/>
      <c r="P128" s="64"/>
      <c r="Q128" s="64"/>
      <c r="R128" s="64"/>
      <c r="S128" s="64"/>
      <c r="T128" s="64"/>
    </row>
    <row r="129" spans="1:20" x14ac:dyDescent="0.25">
      <c r="A129" s="62"/>
      <c r="B129" s="14"/>
      <c r="C129" s="14"/>
      <c r="D129" s="14"/>
      <c r="E129" s="112"/>
      <c r="F129" s="112"/>
      <c r="G129" s="112"/>
      <c r="H129" s="112"/>
      <c r="I129" s="112"/>
      <c r="J129" s="112"/>
      <c r="K129" s="64"/>
      <c r="L129" s="64"/>
      <c r="M129" s="64"/>
      <c r="N129" s="64"/>
      <c r="O129" s="64"/>
      <c r="P129" s="64"/>
      <c r="Q129" s="64"/>
      <c r="R129" s="64"/>
      <c r="S129" s="64"/>
      <c r="T129" s="64"/>
    </row>
    <row r="130" spans="1:20" x14ac:dyDescent="0.25">
      <c r="A130" s="62"/>
      <c r="B130" s="14"/>
      <c r="C130" s="14"/>
      <c r="D130" s="14"/>
      <c r="E130" s="112"/>
      <c r="F130" s="112"/>
      <c r="G130" s="112"/>
      <c r="H130" s="112"/>
      <c r="I130" s="112"/>
      <c r="J130" s="112"/>
      <c r="K130" s="64"/>
      <c r="L130" s="64"/>
      <c r="M130" s="64"/>
      <c r="N130" s="64"/>
      <c r="O130" s="64"/>
      <c r="P130" s="64"/>
      <c r="Q130" s="64"/>
      <c r="R130" s="64"/>
      <c r="S130" s="64"/>
      <c r="T130" s="64"/>
    </row>
    <row r="131" spans="1:20" x14ac:dyDescent="0.25">
      <c r="A131" s="62"/>
      <c r="B131" s="14"/>
      <c r="C131" s="14"/>
      <c r="D131" s="14"/>
      <c r="E131" s="112"/>
      <c r="F131" s="112"/>
      <c r="G131" s="112"/>
      <c r="H131" s="112"/>
      <c r="I131" s="112"/>
      <c r="J131" s="112"/>
      <c r="K131" s="64"/>
      <c r="L131" s="64"/>
      <c r="M131" s="64"/>
      <c r="N131" s="64"/>
      <c r="O131" s="64"/>
      <c r="P131" s="64"/>
      <c r="Q131" s="64"/>
      <c r="R131" s="64"/>
      <c r="S131" s="64"/>
      <c r="T131" s="64"/>
    </row>
    <row r="132" spans="1:20" x14ac:dyDescent="0.25">
      <c r="A132" s="62"/>
      <c r="B132" s="14"/>
      <c r="C132" s="14"/>
      <c r="D132" s="14"/>
      <c r="E132" s="112"/>
      <c r="F132" s="112"/>
      <c r="G132" s="112"/>
      <c r="H132" s="112"/>
      <c r="I132" s="112"/>
      <c r="J132" s="112"/>
      <c r="K132" s="64"/>
      <c r="L132" s="64"/>
      <c r="M132" s="64"/>
      <c r="N132" s="64"/>
      <c r="O132" s="64"/>
      <c r="P132" s="64"/>
      <c r="Q132" s="64"/>
      <c r="R132" s="64"/>
      <c r="S132" s="64"/>
      <c r="T132" s="64"/>
    </row>
    <row r="133" spans="1:20" x14ac:dyDescent="0.25">
      <c r="A133" s="62"/>
      <c r="B133" s="14"/>
      <c r="C133" s="14"/>
      <c r="D133" s="14"/>
      <c r="E133" s="112"/>
      <c r="F133" s="112"/>
      <c r="G133" s="112"/>
      <c r="H133" s="112"/>
      <c r="I133" s="112"/>
      <c r="J133" s="112"/>
      <c r="K133" s="64"/>
      <c r="L133" s="64"/>
      <c r="M133" s="64"/>
      <c r="N133" s="64"/>
      <c r="O133" s="64"/>
      <c r="P133" s="64"/>
      <c r="Q133" s="64"/>
      <c r="R133" s="64"/>
      <c r="S133" s="64"/>
      <c r="T133" s="64"/>
    </row>
    <row r="134" spans="1:20" x14ac:dyDescent="0.25">
      <c r="A134" s="62"/>
      <c r="B134" s="14"/>
      <c r="C134" s="14"/>
      <c r="D134" s="14"/>
      <c r="E134" s="112"/>
      <c r="F134" s="112"/>
      <c r="G134" s="112"/>
      <c r="H134" s="112"/>
      <c r="I134" s="112"/>
      <c r="J134" s="112"/>
      <c r="K134" s="64"/>
      <c r="L134" s="64"/>
      <c r="M134" s="64"/>
      <c r="N134" s="64"/>
      <c r="O134" s="64"/>
      <c r="P134" s="64"/>
      <c r="Q134" s="64"/>
      <c r="R134" s="64"/>
      <c r="S134" s="64"/>
      <c r="T134" s="64"/>
    </row>
    <row r="135" spans="1:20" x14ac:dyDescent="0.25">
      <c r="A135" s="62"/>
      <c r="B135" s="14"/>
      <c r="C135" s="14"/>
      <c r="D135" s="14"/>
      <c r="E135" s="112"/>
      <c r="F135" s="112"/>
      <c r="G135" s="112"/>
      <c r="H135" s="112"/>
      <c r="I135" s="112"/>
      <c r="J135" s="112"/>
      <c r="K135" s="64"/>
      <c r="L135" s="64"/>
      <c r="M135" s="64"/>
      <c r="N135" s="64"/>
      <c r="O135" s="64"/>
      <c r="P135" s="64"/>
      <c r="Q135" s="64"/>
      <c r="R135" s="64"/>
      <c r="S135" s="64"/>
      <c r="T135" s="64"/>
    </row>
    <row r="136" spans="1:20" x14ac:dyDescent="0.25">
      <c r="A136" s="62"/>
      <c r="B136" s="14"/>
      <c r="C136" s="14"/>
      <c r="D136" s="14"/>
      <c r="E136" s="112"/>
      <c r="F136" s="112"/>
      <c r="G136" s="112"/>
      <c r="H136" s="112"/>
      <c r="I136" s="112"/>
      <c r="J136" s="112"/>
      <c r="K136" s="64"/>
      <c r="L136" s="64"/>
      <c r="M136" s="64"/>
      <c r="N136" s="64"/>
      <c r="O136" s="64"/>
      <c r="P136" s="64"/>
      <c r="Q136" s="64"/>
      <c r="R136" s="64"/>
      <c r="S136" s="64"/>
      <c r="T136" s="64"/>
    </row>
    <row r="137" spans="1:20" x14ac:dyDescent="0.25">
      <c r="A137" s="62"/>
      <c r="B137" s="14"/>
      <c r="C137" s="14"/>
      <c r="D137" s="14"/>
      <c r="E137" s="112"/>
      <c r="F137" s="112"/>
      <c r="G137" s="112"/>
      <c r="H137" s="112"/>
      <c r="I137" s="112"/>
      <c r="J137" s="112"/>
      <c r="K137" s="64"/>
      <c r="L137" s="64"/>
      <c r="M137" s="64"/>
      <c r="N137" s="64"/>
      <c r="O137" s="64"/>
      <c r="P137" s="64"/>
      <c r="Q137" s="64"/>
      <c r="R137" s="64"/>
      <c r="S137" s="64"/>
      <c r="T137" s="64"/>
    </row>
    <row r="138" spans="1:20" x14ac:dyDescent="0.25">
      <c r="A138" s="62"/>
      <c r="B138" s="14"/>
      <c r="C138" s="14"/>
      <c r="D138" s="14"/>
      <c r="E138" s="112"/>
      <c r="F138" s="112"/>
      <c r="G138" s="112"/>
      <c r="H138" s="112"/>
      <c r="I138" s="112"/>
      <c r="J138" s="112"/>
      <c r="K138" s="64"/>
      <c r="L138" s="64"/>
      <c r="M138" s="64"/>
      <c r="N138" s="64"/>
      <c r="O138" s="64"/>
      <c r="P138" s="64"/>
      <c r="Q138" s="64"/>
      <c r="R138" s="64"/>
      <c r="S138" s="64"/>
      <c r="T138" s="64"/>
    </row>
    <row r="139" spans="1:20" x14ac:dyDescent="0.25">
      <c r="A139" s="62"/>
    </row>
    <row r="140" spans="1:20" x14ac:dyDescent="0.25">
      <c r="A140" s="62"/>
    </row>
    <row r="141" spans="1:20" x14ac:dyDescent="0.25">
      <c r="A141" s="62"/>
    </row>
    <row r="142" spans="1:20" x14ac:dyDescent="0.25">
      <c r="A142" s="62"/>
    </row>
    <row r="143" spans="1:20" x14ac:dyDescent="0.25">
      <c r="A143" s="62"/>
    </row>
    <row r="144" spans="1:20" x14ac:dyDescent="0.25">
      <c r="A144" s="62"/>
    </row>
    <row r="145" spans="1:1" x14ac:dyDescent="0.25">
      <c r="A145" s="62"/>
    </row>
    <row r="146" spans="1:1" x14ac:dyDescent="0.25">
      <c r="A146" s="62"/>
    </row>
    <row r="147" spans="1:1" x14ac:dyDescent="0.25">
      <c r="A147" s="62"/>
    </row>
    <row r="148" spans="1:1" x14ac:dyDescent="0.25">
      <c r="A148" s="62"/>
    </row>
    <row r="149" spans="1:1" x14ac:dyDescent="0.25">
      <c r="A149" s="62"/>
    </row>
    <row r="150" spans="1:1" x14ac:dyDescent="0.25">
      <c r="A150" s="62"/>
    </row>
    <row r="151" spans="1:1" x14ac:dyDescent="0.25">
      <c r="A151" s="62"/>
    </row>
    <row r="152" spans="1:1" x14ac:dyDescent="0.25">
      <c r="A152" s="62"/>
    </row>
    <row r="153" spans="1:1" x14ac:dyDescent="0.25">
      <c r="A153" s="62"/>
    </row>
    <row r="154" spans="1:1" x14ac:dyDescent="0.25">
      <c r="A154" s="62"/>
    </row>
    <row r="155" spans="1:1" x14ac:dyDescent="0.25">
      <c r="A155" s="62"/>
    </row>
    <row r="156" spans="1:1" x14ac:dyDescent="0.25">
      <c r="A156" s="62"/>
    </row>
    <row r="157" spans="1:1" x14ac:dyDescent="0.25">
      <c r="A157" s="62"/>
    </row>
    <row r="158" spans="1:1" x14ac:dyDescent="0.25">
      <c r="A158" s="62"/>
    </row>
    <row r="159" spans="1:1" x14ac:dyDescent="0.25">
      <c r="A159" s="62"/>
    </row>
  </sheetData>
  <mergeCells count="15">
    <mergeCell ref="T2:T4"/>
    <mergeCell ref="N3:O3"/>
    <mergeCell ref="P3:P4"/>
    <mergeCell ref="Q3:R3"/>
    <mergeCell ref="S3:S4"/>
    <mergeCell ref="B2:B4"/>
    <mergeCell ref="C2:C4"/>
    <mergeCell ref="D2:D4"/>
    <mergeCell ref="E3:F3"/>
    <mergeCell ref="G3:G4"/>
    <mergeCell ref="H3:I3"/>
    <mergeCell ref="J3:J4"/>
    <mergeCell ref="K3:L3"/>
    <mergeCell ref="M3:M4"/>
    <mergeCell ref="E2:S2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0000"/>
  </sheetPr>
  <dimension ref="A1:T162"/>
  <sheetViews>
    <sheetView workbookViewId="0"/>
  </sheetViews>
  <sheetFormatPr defaultRowHeight="15" x14ac:dyDescent="0.25"/>
  <cols>
    <col min="1" max="1" width="20.28515625" customWidth="1"/>
    <col min="2" max="2" width="4.7109375" customWidth="1"/>
    <col min="4" max="4" width="26" customWidth="1"/>
    <col min="5" max="7" width="10.140625" style="114" customWidth="1"/>
    <col min="8" max="8" width="9.5703125" style="114" customWidth="1"/>
    <col min="9" max="9" width="9.7109375" style="114" customWidth="1"/>
    <col min="10" max="10" width="9.28515625" style="114" customWidth="1"/>
    <col min="11" max="11" width="9.85546875" style="67" customWidth="1"/>
    <col min="12" max="12" width="10.42578125" style="67" customWidth="1"/>
    <col min="13" max="13" width="9.140625" style="67"/>
    <col min="14" max="14" width="11.140625" style="67" customWidth="1"/>
    <col min="15" max="15" width="10.85546875" style="67" customWidth="1"/>
    <col min="16" max="16" width="9.140625" style="67"/>
    <col min="17" max="17" width="11" style="67" customWidth="1"/>
    <col min="18" max="18" width="10.42578125" style="67" customWidth="1"/>
    <col min="19" max="19" width="9.140625" style="67"/>
    <col min="20" max="20" width="12.7109375" style="67" customWidth="1"/>
  </cols>
  <sheetData>
    <row r="1" spans="1:20" s="62" customFormat="1" ht="23.25" customHeight="1" x14ac:dyDescent="0.3">
      <c r="B1" s="63" t="s">
        <v>157</v>
      </c>
      <c r="E1" s="111"/>
      <c r="F1" s="111"/>
      <c r="G1" s="111"/>
      <c r="H1" s="111"/>
      <c r="I1" s="111"/>
      <c r="J1" s="111"/>
      <c r="K1" s="65"/>
      <c r="L1" s="65"/>
      <c r="M1" s="65"/>
      <c r="N1" s="65"/>
      <c r="O1" s="65"/>
      <c r="P1" s="65"/>
      <c r="Q1" s="65"/>
      <c r="R1" s="65"/>
      <c r="S1" s="65"/>
      <c r="T1" s="65"/>
    </row>
    <row r="2" spans="1:20" ht="14.25" customHeight="1" x14ac:dyDescent="0.25">
      <c r="A2" s="62"/>
      <c r="B2" s="151" t="s">
        <v>26</v>
      </c>
      <c r="C2" s="151" t="s">
        <v>140</v>
      </c>
      <c r="D2" s="151" t="s">
        <v>29</v>
      </c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4"/>
      <c r="T2" s="151" t="s">
        <v>145</v>
      </c>
    </row>
    <row r="3" spans="1:20" x14ac:dyDescent="0.25">
      <c r="A3" s="62"/>
      <c r="B3" s="151"/>
      <c r="C3" s="151"/>
      <c r="D3" s="151"/>
      <c r="E3" s="155" t="s">
        <v>230</v>
      </c>
      <c r="F3" s="154"/>
      <c r="G3" s="156" t="s">
        <v>141</v>
      </c>
      <c r="H3" s="155" t="s">
        <v>231</v>
      </c>
      <c r="I3" s="154"/>
      <c r="J3" s="156" t="s">
        <v>141</v>
      </c>
      <c r="K3" s="151" t="s">
        <v>232</v>
      </c>
      <c r="L3" s="151"/>
      <c r="M3" s="152" t="s">
        <v>141</v>
      </c>
      <c r="N3" s="151" t="s">
        <v>233</v>
      </c>
      <c r="O3" s="151"/>
      <c r="P3" s="152" t="s">
        <v>141</v>
      </c>
      <c r="Q3" s="151" t="s">
        <v>144</v>
      </c>
      <c r="R3" s="151"/>
      <c r="S3" s="152" t="s">
        <v>141</v>
      </c>
      <c r="T3" s="151"/>
    </row>
    <row r="4" spans="1:20" ht="22.5" x14ac:dyDescent="0.25">
      <c r="A4" s="62"/>
      <c r="B4" s="151"/>
      <c r="C4" s="151"/>
      <c r="D4" s="151"/>
      <c r="E4" s="83" t="s">
        <v>142</v>
      </c>
      <c r="F4" s="83" t="s">
        <v>143</v>
      </c>
      <c r="G4" s="157"/>
      <c r="H4" s="83" t="s">
        <v>142</v>
      </c>
      <c r="I4" s="83" t="s">
        <v>143</v>
      </c>
      <c r="J4" s="157"/>
      <c r="K4" s="83" t="s">
        <v>142</v>
      </c>
      <c r="L4" s="83" t="s">
        <v>143</v>
      </c>
      <c r="M4" s="152"/>
      <c r="N4" s="83" t="s">
        <v>142</v>
      </c>
      <c r="O4" s="83" t="s">
        <v>143</v>
      </c>
      <c r="P4" s="152"/>
      <c r="Q4" s="83" t="s">
        <v>142</v>
      </c>
      <c r="R4" s="83" t="s">
        <v>143</v>
      </c>
      <c r="S4" s="152"/>
      <c r="T4" s="151"/>
    </row>
    <row r="5" spans="1:20" x14ac:dyDescent="0.25">
      <c r="A5" s="62"/>
      <c r="B5" s="84">
        <v>1</v>
      </c>
      <c r="C5" s="84">
        <v>2</v>
      </c>
      <c r="D5" s="84">
        <v>3</v>
      </c>
      <c r="E5" s="84"/>
      <c r="F5" s="84"/>
      <c r="G5" s="84"/>
      <c r="H5" s="84"/>
      <c r="I5" s="84"/>
      <c r="J5" s="110"/>
      <c r="K5" s="85"/>
      <c r="L5" s="85"/>
      <c r="M5" s="85"/>
      <c r="N5" s="85"/>
      <c r="O5" s="85"/>
      <c r="P5" s="85"/>
      <c r="Q5" s="85"/>
      <c r="R5" s="85"/>
      <c r="S5" s="85"/>
      <c r="T5" s="85">
        <v>13</v>
      </c>
    </row>
    <row r="6" spans="1:20" x14ac:dyDescent="0.25">
      <c r="A6" s="62"/>
      <c r="B6" s="14">
        <v>1</v>
      </c>
      <c r="C6" s="64">
        <f>'DAFTAR SISWA'!B6</f>
        <v>1255</v>
      </c>
      <c r="D6" s="14" t="str">
        <f>'DAFTAR SISWA'!D6</f>
        <v>Adya Woro Anggraeni</v>
      </c>
      <c r="E6" s="112">
        <v>2</v>
      </c>
      <c r="F6" s="112">
        <v>3</v>
      </c>
      <c r="G6" s="113">
        <f>AVERAGE(E6:F6)</f>
        <v>2.5</v>
      </c>
      <c r="H6" s="112">
        <v>4</v>
      </c>
      <c r="I6" s="112">
        <v>5</v>
      </c>
      <c r="J6" s="113">
        <f>AVERAGE(H6:I6)</f>
        <v>4.5</v>
      </c>
      <c r="K6" s="64">
        <v>70</v>
      </c>
      <c r="L6" s="64">
        <v>60</v>
      </c>
      <c r="M6" s="103">
        <f>AVERAGE(K6:L6)</f>
        <v>65</v>
      </c>
      <c r="N6" s="64">
        <v>75</v>
      </c>
      <c r="O6" s="64">
        <v>80</v>
      </c>
      <c r="P6" s="103">
        <f>AVERAGE(N6:O6)</f>
        <v>77.5</v>
      </c>
      <c r="Q6" s="64">
        <v>90</v>
      </c>
      <c r="R6" s="64">
        <v>90</v>
      </c>
      <c r="S6" s="103">
        <f>AVERAGE(Q6:R6)</f>
        <v>90</v>
      </c>
      <c r="T6" s="103">
        <f>AVERAGE(G6+J6+M6+P6+S6)/5</f>
        <v>47.9</v>
      </c>
    </row>
    <row r="7" spans="1:20" x14ac:dyDescent="0.25">
      <c r="A7" s="62"/>
      <c r="B7" s="14">
        <v>2</v>
      </c>
      <c r="C7" s="64">
        <f>'DAFTAR SISWA'!B7</f>
        <v>1349</v>
      </c>
      <c r="D7" s="14" t="str">
        <f>'DAFTAR SISWA'!D7</f>
        <v>Amanda Nikeisya Sudibyo</v>
      </c>
      <c r="E7" s="112">
        <v>3</v>
      </c>
      <c r="F7" s="112"/>
      <c r="G7" s="113">
        <f t="shared" ref="G7:G30" si="0">AVERAGE(E7:F7)</f>
        <v>3</v>
      </c>
      <c r="H7" s="112">
        <v>2</v>
      </c>
      <c r="I7" s="112"/>
      <c r="J7" s="113">
        <f t="shared" ref="J7:J30" si="1">AVERAGE(H7:I7)</f>
        <v>2</v>
      </c>
      <c r="K7" s="64">
        <v>45</v>
      </c>
      <c r="L7" s="64">
        <v>6</v>
      </c>
      <c r="M7" s="103">
        <f t="shared" ref="M7:M30" si="2">AVERAGE(K7:L7)</f>
        <v>25.5</v>
      </c>
      <c r="N7" s="64">
        <v>2</v>
      </c>
      <c r="O7" s="64">
        <v>4</v>
      </c>
      <c r="P7" s="103">
        <f t="shared" ref="P7:P30" si="3">AVERAGE(N7:O7)</f>
        <v>3</v>
      </c>
      <c r="Q7" s="64">
        <v>2</v>
      </c>
      <c r="R7" s="64"/>
      <c r="S7" s="103">
        <f t="shared" ref="S7:S30" si="4">AVERAGE(Q7:R7)</f>
        <v>2</v>
      </c>
      <c r="T7" s="103">
        <f t="shared" ref="T7:T30" si="5">AVERAGE(G7+J7+M7+P7+S7)/5</f>
        <v>7.1</v>
      </c>
    </row>
    <row r="8" spans="1:20" x14ac:dyDescent="0.25">
      <c r="A8" s="62"/>
      <c r="B8" s="14">
        <v>3</v>
      </c>
      <c r="C8" s="64">
        <f>'DAFTAR SISWA'!B8</f>
        <v>1257</v>
      </c>
      <c r="D8" s="14" t="str">
        <f>'DAFTAR SISWA'!D8</f>
        <v>Bimo Anggamahenda</v>
      </c>
      <c r="E8" s="112">
        <v>4</v>
      </c>
      <c r="F8" s="112"/>
      <c r="G8" s="113">
        <f t="shared" si="0"/>
        <v>4</v>
      </c>
      <c r="H8" s="112">
        <v>0</v>
      </c>
      <c r="I8" s="112"/>
      <c r="J8" s="113">
        <f t="shared" si="1"/>
        <v>0</v>
      </c>
      <c r="K8" s="64">
        <v>1</v>
      </c>
      <c r="L8" s="64">
        <v>3</v>
      </c>
      <c r="M8" s="103">
        <f t="shared" si="2"/>
        <v>2</v>
      </c>
      <c r="N8" s="64">
        <v>3</v>
      </c>
      <c r="O8" s="64"/>
      <c r="P8" s="103">
        <f t="shared" si="3"/>
        <v>3</v>
      </c>
      <c r="Q8" s="64">
        <v>1</v>
      </c>
      <c r="R8" s="64"/>
      <c r="S8" s="103">
        <f t="shared" si="4"/>
        <v>1</v>
      </c>
      <c r="T8" s="103">
        <f t="shared" si="5"/>
        <v>2</v>
      </c>
    </row>
    <row r="9" spans="1:20" ht="18" customHeight="1" x14ac:dyDescent="0.25">
      <c r="A9" s="62"/>
      <c r="B9" s="14">
        <v>4</v>
      </c>
      <c r="C9" s="64">
        <f>'DAFTAR SISWA'!B9</f>
        <v>1258</v>
      </c>
      <c r="D9" s="14" t="str">
        <f>'DAFTAR SISWA'!D9</f>
        <v>Bungah Rizki Rokhimah</v>
      </c>
      <c r="E9" s="112">
        <v>5</v>
      </c>
      <c r="F9" s="112"/>
      <c r="G9" s="113">
        <f t="shared" si="0"/>
        <v>5</v>
      </c>
      <c r="H9" s="112">
        <v>-2</v>
      </c>
      <c r="I9" s="112"/>
      <c r="J9" s="113">
        <f t="shared" si="1"/>
        <v>-2</v>
      </c>
      <c r="K9" s="64">
        <v>15</v>
      </c>
      <c r="L9" s="64"/>
      <c r="M9" s="103">
        <f t="shared" si="2"/>
        <v>15</v>
      </c>
      <c r="N9" s="64">
        <v>4</v>
      </c>
      <c r="O9" s="64"/>
      <c r="P9" s="103">
        <f t="shared" si="3"/>
        <v>4</v>
      </c>
      <c r="Q9" s="64">
        <v>0</v>
      </c>
      <c r="R9" s="64">
        <v>67</v>
      </c>
      <c r="S9" s="103">
        <f t="shared" si="4"/>
        <v>33.5</v>
      </c>
      <c r="T9" s="103">
        <f t="shared" si="5"/>
        <v>11.1</v>
      </c>
    </row>
    <row r="10" spans="1:20" x14ac:dyDescent="0.25">
      <c r="A10" s="62"/>
      <c r="B10" s="14">
        <v>5</v>
      </c>
      <c r="C10" s="64">
        <f>'DAFTAR SISWA'!B10</f>
        <v>1259</v>
      </c>
      <c r="D10" s="14" t="str">
        <f>'DAFTAR SISWA'!D10</f>
        <v>Enggar Megawantoro</v>
      </c>
      <c r="E10" s="112">
        <v>6</v>
      </c>
      <c r="F10" s="112"/>
      <c r="G10" s="113">
        <f t="shared" si="0"/>
        <v>6</v>
      </c>
      <c r="H10" s="112">
        <v>-4</v>
      </c>
      <c r="I10" s="112"/>
      <c r="J10" s="113">
        <f t="shared" si="1"/>
        <v>-4</v>
      </c>
      <c r="K10" s="64">
        <v>14.5</v>
      </c>
      <c r="L10" s="64"/>
      <c r="M10" s="103">
        <f t="shared" si="2"/>
        <v>14.5</v>
      </c>
      <c r="N10" s="64">
        <v>5</v>
      </c>
      <c r="O10" s="64"/>
      <c r="P10" s="103">
        <f t="shared" si="3"/>
        <v>5</v>
      </c>
      <c r="Q10" s="64">
        <v>-1</v>
      </c>
      <c r="R10" s="64"/>
      <c r="S10" s="103">
        <f t="shared" si="4"/>
        <v>-1</v>
      </c>
      <c r="T10" s="103">
        <f t="shared" si="5"/>
        <v>4.0999999999999996</v>
      </c>
    </row>
    <row r="11" spans="1:20" x14ac:dyDescent="0.25">
      <c r="A11" s="62"/>
      <c r="B11" s="14">
        <v>6</v>
      </c>
      <c r="C11" s="64">
        <f>'DAFTAR SISWA'!B11</f>
        <v>1260</v>
      </c>
      <c r="D11" s="14" t="str">
        <f>'DAFTAR SISWA'!D11</f>
        <v xml:space="preserve">Firman Ainur Rahmad </v>
      </c>
      <c r="E11" s="112">
        <v>7</v>
      </c>
      <c r="F11" s="112"/>
      <c r="G11" s="113">
        <f t="shared" si="0"/>
        <v>7</v>
      </c>
      <c r="H11" s="112">
        <v>-6</v>
      </c>
      <c r="I11" s="112"/>
      <c r="J11" s="113">
        <f t="shared" si="1"/>
        <v>-6</v>
      </c>
      <c r="K11" s="64">
        <v>14</v>
      </c>
      <c r="L11" s="64"/>
      <c r="M11" s="103">
        <f t="shared" si="2"/>
        <v>14</v>
      </c>
      <c r="N11" s="64">
        <v>6</v>
      </c>
      <c r="O11" s="64"/>
      <c r="P11" s="103">
        <f t="shared" si="3"/>
        <v>6</v>
      </c>
      <c r="Q11" s="64">
        <v>-2</v>
      </c>
      <c r="R11" s="64"/>
      <c r="S11" s="103">
        <f t="shared" si="4"/>
        <v>-2</v>
      </c>
      <c r="T11" s="103">
        <f t="shared" si="5"/>
        <v>3.8</v>
      </c>
    </row>
    <row r="12" spans="1:20" x14ac:dyDescent="0.25">
      <c r="A12" s="62"/>
      <c r="B12" s="14">
        <v>7</v>
      </c>
      <c r="C12" s="64">
        <f>'DAFTAR SISWA'!B12</f>
        <v>1263</v>
      </c>
      <c r="D12" s="14" t="str">
        <f>'DAFTAR SISWA'!D12</f>
        <v>Indra Setyawan</v>
      </c>
      <c r="E12" s="112">
        <v>8</v>
      </c>
      <c r="F12" s="112"/>
      <c r="G12" s="113">
        <f t="shared" si="0"/>
        <v>8</v>
      </c>
      <c r="H12" s="112">
        <v>-8</v>
      </c>
      <c r="I12" s="112"/>
      <c r="J12" s="113">
        <f t="shared" si="1"/>
        <v>-8</v>
      </c>
      <c r="K12" s="64">
        <v>13.5</v>
      </c>
      <c r="L12" s="64"/>
      <c r="M12" s="103">
        <f t="shared" si="2"/>
        <v>13.5</v>
      </c>
      <c r="N12" s="64">
        <v>7</v>
      </c>
      <c r="O12" s="64"/>
      <c r="P12" s="103">
        <f t="shared" si="3"/>
        <v>7</v>
      </c>
      <c r="Q12" s="64">
        <v>-3</v>
      </c>
      <c r="R12" s="64"/>
      <c r="S12" s="103">
        <f t="shared" si="4"/>
        <v>-3</v>
      </c>
      <c r="T12" s="103">
        <f t="shared" si="5"/>
        <v>3.5</v>
      </c>
    </row>
    <row r="13" spans="1:20" x14ac:dyDescent="0.25">
      <c r="A13" s="62"/>
      <c r="B13" s="14">
        <v>8</v>
      </c>
      <c r="C13" s="64">
        <f>'DAFTAR SISWA'!B13</f>
        <v>1311</v>
      </c>
      <c r="D13" s="14" t="str">
        <f>'DAFTAR SISWA'!D13</f>
        <v>Ismi Nur Fadilah</v>
      </c>
      <c r="E13" s="112">
        <v>9</v>
      </c>
      <c r="F13" s="112"/>
      <c r="G13" s="113">
        <f t="shared" si="0"/>
        <v>9</v>
      </c>
      <c r="H13" s="112">
        <v>-10</v>
      </c>
      <c r="I13" s="112"/>
      <c r="J13" s="113">
        <f t="shared" si="1"/>
        <v>-10</v>
      </c>
      <c r="K13" s="64">
        <v>13</v>
      </c>
      <c r="L13" s="64"/>
      <c r="M13" s="103">
        <f t="shared" si="2"/>
        <v>13</v>
      </c>
      <c r="N13" s="64">
        <v>8</v>
      </c>
      <c r="O13" s="64"/>
      <c r="P13" s="103">
        <f t="shared" si="3"/>
        <v>8</v>
      </c>
      <c r="Q13" s="64">
        <v>-4</v>
      </c>
      <c r="R13" s="64"/>
      <c r="S13" s="103">
        <f t="shared" si="4"/>
        <v>-4</v>
      </c>
      <c r="T13" s="103">
        <f t="shared" si="5"/>
        <v>3.2</v>
      </c>
    </row>
    <row r="14" spans="1:20" x14ac:dyDescent="0.25">
      <c r="A14" s="62"/>
      <c r="B14" s="14">
        <v>9</v>
      </c>
      <c r="C14" s="64">
        <f>'DAFTAR SISWA'!B14</f>
        <v>1264</v>
      </c>
      <c r="D14" s="14" t="str">
        <f>'DAFTAR SISWA'!D14</f>
        <v>Jordan Ahmad Kautsar</v>
      </c>
      <c r="E14" s="112">
        <v>10</v>
      </c>
      <c r="F14" s="112"/>
      <c r="G14" s="113">
        <f t="shared" si="0"/>
        <v>10</v>
      </c>
      <c r="H14" s="112">
        <v>-12</v>
      </c>
      <c r="I14" s="112"/>
      <c r="J14" s="113">
        <f t="shared" si="1"/>
        <v>-12</v>
      </c>
      <c r="K14" s="64">
        <v>12.5</v>
      </c>
      <c r="L14" s="64"/>
      <c r="M14" s="103">
        <f t="shared" si="2"/>
        <v>12.5</v>
      </c>
      <c r="N14" s="64">
        <v>9</v>
      </c>
      <c r="O14" s="64"/>
      <c r="P14" s="103">
        <f t="shared" si="3"/>
        <v>9</v>
      </c>
      <c r="Q14" s="64">
        <v>-5</v>
      </c>
      <c r="R14" s="64"/>
      <c r="S14" s="103">
        <f t="shared" si="4"/>
        <v>-5</v>
      </c>
      <c r="T14" s="103">
        <f t="shared" si="5"/>
        <v>2.9</v>
      </c>
    </row>
    <row r="15" spans="1:20" x14ac:dyDescent="0.25">
      <c r="A15" s="62"/>
      <c r="B15" s="14">
        <v>10</v>
      </c>
      <c r="C15" s="64">
        <f>'DAFTAR SISWA'!B15</f>
        <v>1351</v>
      </c>
      <c r="D15" s="14" t="str">
        <f>'DAFTAR SISWA'!D15</f>
        <v xml:space="preserve">Kahfila Zahra Aulia </v>
      </c>
      <c r="E15" s="112">
        <v>11</v>
      </c>
      <c r="F15" s="112"/>
      <c r="G15" s="113">
        <f t="shared" si="0"/>
        <v>11</v>
      </c>
      <c r="H15" s="112">
        <v>-14</v>
      </c>
      <c r="I15" s="112"/>
      <c r="J15" s="113">
        <f t="shared" si="1"/>
        <v>-14</v>
      </c>
      <c r="K15" s="64">
        <v>12</v>
      </c>
      <c r="L15" s="64"/>
      <c r="M15" s="103">
        <f t="shared" si="2"/>
        <v>12</v>
      </c>
      <c r="N15" s="64">
        <v>10</v>
      </c>
      <c r="O15" s="64"/>
      <c r="P15" s="103">
        <f t="shared" si="3"/>
        <v>10</v>
      </c>
      <c r="Q15" s="64">
        <v>-6</v>
      </c>
      <c r="R15" s="64"/>
      <c r="S15" s="103">
        <f t="shared" si="4"/>
        <v>-6</v>
      </c>
      <c r="T15" s="103">
        <f t="shared" si="5"/>
        <v>2.6</v>
      </c>
    </row>
    <row r="16" spans="1:20" x14ac:dyDescent="0.25">
      <c r="A16" s="62"/>
      <c r="B16" s="14">
        <v>11</v>
      </c>
      <c r="C16" s="64">
        <f>'DAFTAR SISWA'!B16</f>
        <v>1265</v>
      </c>
      <c r="D16" s="14" t="str">
        <f>'DAFTAR SISWA'!D16</f>
        <v>Marvin Aditya Pratama</v>
      </c>
      <c r="E16" s="112">
        <v>12</v>
      </c>
      <c r="F16" s="112"/>
      <c r="G16" s="113">
        <f t="shared" si="0"/>
        <v>12</v>
      </c>
      <c r="H16" s="112">
        <v>-16</v>
      </c>
      <c r="I16" s="112"/>
      <c r="J16" s="113">
        <f t="shared" si="1"/>
        <v>-16</v>
      </c>
      <c r="K16" s="64">
        <v>11.5</v>
      </c>
      <c r="L16" s="64"/>
      <c r="M16" s="103">
        <f t="shared" si="2"/>
        <v>11.5</v>
      </c>
      <c r="N16" s="64">
        <v>11</v>
      </c>
      <c r="O16" s="64"/>
      <c r="P16" s="103">
        <f t="shared" si="3"/>
        <v>11</v>
      </c>
      <c r="Q16" s="64">
        <v>-7</v>
      </c>
      <c r="R16" s="64"/>
      <c r="S16" s="103">
        <f t="shared" si="4"/>
        <v>-7</v>
      </c>
      <c r="T16" s="103">
        <f t="shared" si="5"/>
        <v>2.2999999999999998</v>
      </c>
    </row>
    <row r="17" spans="1:20" x14ac:dyDescent="0.25">
      <c r="A17" s="62"/>
      <c r="B17" s="14">
        <v>12</v>
      </c>
      <c r="C17" s="64">
        <f>'DAFTAR SISWA'!B17</f>
        <v>1266</v>
      </c>
      <c r="D17" s="14" t="str">
        <f>'DAFTAR SISWA'!D17</f>
        <v>Muhammad Jibril Al Hafidz</v>
      </c>
      <c r="E17" s="112">
        <v>13</v>
      </c>
      <c r="F17" s="112"/>
      <c r="G17" s="113">
        <f t="shared" si="0"/>
        <v>13</v>
      </c>
      <c r="H17" s="112">
        <v>-18</v>
      </c>
      <c r="I17" s="112"/>
      <c r="J17" s="113">
        <f t="shared" si="1"/>
        <v>-18</v>
      </c>
      <c r="K17" s="64">
        <v>11</v>
      </c>
      <c r="L17" s="64"/>
      <c r="M17" s="103">
        <f t="shared" si="2"/>
        <v>11</v>
      </c>
      <c r="N17" s="64">
        <v>12</v>
      </c>
      <c r="O17" s="64"/>
      <c r="P17" s="103">
        <f t="shared" si="3"/>
        <v>12</v>
      </c>
      <c r="Q17" s="64">
        <v>-8</v>
      </c>
      <c r="R17" s="64"/>
      <c r="S17" s="103">
        <f t="shared" si="4"/>
        <v>-8</v>
      </c>
      <c r="T17" s="103">
        <f t="shared" si="5"/>
        <v>2</v>
      </c>
    </row>
    <row r="18" spans="1:20" x14ac:dyDescent="0.25">
      <c r="A18" s="62"/>
      <c r="B18" s="14">
        <v>13</v>
      </c>
      <c r="C18" s="64">
        <f>'DAFTAR SISWA'!B18</f>
        <v>1267</v>
      </c>
      <c r="D18" s="14" t="str">
        <f>'DAFTAR SISWA'!D18</f>
        <v>Muhammad Khoirun Hanafi</v>
      </c>
      <c r="E18" s="112">
        <v>14</v>
      </c>
      <c r="F18" s="112"/>
      <c r="G18" s="113">
        <f t="shared" si="0"/>
        <v>14</v>
      </c>
      <c r="H18" s="112">
        <v>-20</v>
      </c>
      <c r="I18" s="112"/>
      <c r="J18" s="113">
        <f t="shared" si="1"/>
        <v>-20</v>
      </c>
      <c r="K18" s="64">
        <v>10.5</v>
      </c>
      <c r="L18" s="64"/>
      <c r="M18" s="103">
        <f t="shared" si="2"/>
        <v>10.5</v>
      </c>
      <c r="N18" s="64">
        <v>13</v>
      </c>
      <c r="O18" s="64"/>
      <c r="P18" s="103">
        <f t="shared" si="3"/>
        <v>13</v>
      </c>
      <c r="Q18" s="64">
        <v>-9</v>
      </c>
      <c r="R18" s="64"/>
      <c r="S18" s="103">
        <f t="shared" si="4"/>
        <v>-9</v>
      </c>
      <c r="T18" s="103">
        <f t="shared" si="5"/>
        <v>1.7</v>
      </c>
    </row>
    <row r="19" spans="1:20" x14ac:dyDescent="0.25">
      <c r="A19" s="62"/>
      <c r="B19" s="14">
        <v>14</v>
      </c>
      <c r="C19" s="64">
        <f>'DAFTAR SISWA'!B19</f>
        <v>1269</v>
      </c>
      <c r="D19" s="14" t="str">
        <f>'DAFTAR SISWA'!D19</f>
        <v>Nila Nafira</v>
      </c>
      <c r="E19" s="112">
        <v>15</v>
      </c>
      <c r="F19" s="112"/>
      <c r="G19" s="113">
        <f t="shared" si="0"/>
        <v>15</v>
      </c>
      <c r="H19" s="112">
        <v>-22</v>
      </c>
      <c r="I19" s="112"/>
      <c r="J19" s="113">
        <f t="shared" si="1"/>
        <v>-22</v>
      </c>
      <c r="K19" s="64">
        <v>10</v>
      </c>
      <c r="L19" s="64"/>
      <c r="M19" s="103">
        <f t="shared" si="2"/>
        <v>10</v>
      </c>
      <c r="N19" s="64">
        <v>14</v>
      </c>
      <c r="O19" s="64"/>
      <c r="P19" s="103">
        <f t="shared" si="3"/>
        <v>14</v>
      </c>
      <c r="Q19" s="64">
        <v>-10</v>
      </c>
      <c r="R19" s="64"/>
      <c r="S19" s="103">
        <f t="shared" si="4"/>
        <v>-10</v>
      </c>
      <c r="T19" s="103">
        <f t="shared" si="5"/>
        <v>1.4</v>
      </c>
    </row>
    <row r="20" spans="1:20" x14ac:dyDescent="0.25">
      <c r="A20" s="62"/>
      <c r="B20" s="14">
        <v>15</v>
      </c>
      <c r="C20" s="64">
        <f>'DAFTAR SISWA'!B20</f>
        <v>1389</v>
      </c>
      <c r="D20" s="14" t="str">
        <f>'DAFTAR SISWA'!D20</f>
        <v xml:space="preserve">Oktavia Vivi Novita </v>
      </c>
      <c r="E20" s="112">
        <v>16</v>
      </c>
      <c r="F20" s="112"/>
      <c r="G20" s="113">
        <f t="shared" si="0"/>
        <v>16</v>
      </c>
      <c r="H20" s="112">
        <v>-24</v>
      </c>
      <c r="I20" s="112"/>
      <c r="J20" s="113">
        <f t="shared" si="1"/>
        <v>-24</v>
      </c>
      <c r="K20" s="64">
        <v>9.5000000000000107</v>
      </c>
      <c r="L20" s="64"/>
      <c r="M20" s="103">
        <f t="shared" si="2"/>
        <v>9.5000000000000107</v>
      </c>
      <c r="N20" s="64">
        <v>15</v>
      </c>
      <c r="O20" s="64"/>
      <c r="P20" s="103">
        <f t="shared" si="3"/>
        <v>15</v>
      </c>
      <c r="Q20" s="64">
        <v>-11</v>
      </c>
      <c r="R20" s="64"/>
      <c r="S20" s="103">
        <f t="shared" si="4"/>
        <v>-11</v>
      </c>
      <c r="T20" s="103">
        <f t="shared" si="5"/>
        <v>1.1000000000000021</v>
      </c>
    </row>
    <row r="21" spans="1:20" x14ac:dyDescent="0.25">
      <c r="A21" s="62"/>
      <c r="B21" s="14">
        <v>16</v>
      </c>
      <c r="C21" s="64">
        <f>'DAFTAR SISWA'!B21</f>
        <v>1270</v>
      </c>
      <c r="D21" s="14" t="str">
        <f>'DAFTAR SISWA'!D21</f>
        <v>Patricia Chiquitita</v>
      </c>
      <c r="E21" s="112">
        <v>17</v>
      </c>
      <c r="F21" s="112"/>
      <c r="G21" s="113">
        <f t="shared" si="0"/>
        <v>17</v>
      </c>
      <c r="H21" s="112">
        <v>-26</v>
      </c>
      <c r="I21" s="112"/>
      <c r="J21" s="113">
        <f t="shared" si="1"/>
        <v>-26</v>
      </c>
      <c r="K21" s="64">
        <v>9.0000000000000195</v>
      </c>
      <c r="L21" s="64"/>
      <c r="M21" s="103">
        <f t="shared" si="2"/>
        <v>9.0000000000000195</v>
      </c>
      <c r="N21" s="64">
        <v>16</v>
      </c>
      <c r="O21" s="64"/>
      <c r="P21" s="103">
        <f t="shared" si="3"/>
        <v>16</v>
      </c>
      <c r="Q21" s="64">
        <v>-12</v>
      </c>
      <c r="R21" s="64"/>
      <c r="S21" s="103">
        <f t="shared" si="4"/>
        <v>-12</v>
      </c>
      <c r="T21" s="103">
        <f t="shared" si="5"/>
        <v>0.80000000000000426</v>
      </c>
    </row>
    <row r="22" spans="1:20" x14ac:dyDescent="0.25">
      <c r="A22" s="62"/>
      <c r="B22" s="14">
        <v>17</v>
      </c>
      <c r="C22" s="64">
        <f>'DAFTAR SISWA'!B22</f>
        <v>1271</v>
      </c>
      <c r="D22" s="14" t="str">
        <f>'DAFTAR SISWA'!D22</f>
        <v>Rafa Aditya</v>
      </c>
      <c r="E22" s="112">
        <v>18</v>
      </c>
      <c r="F22" s="112"/>
      <c r="G22" s="113">
        <f t="shared" si="0"/>
        <v>18</v>
      </c>
      <c r="H22" s="112">
        <v>-28</v>
      </c>
      <c r="I22" s="112"/>
      <c r="J22" s="113">
        <f t="shared" si="1"/>
        <v>-28</v>
      </c>
      <c r="K22" s="64">
        <v>8.5000000000000195</v>
      </c>
      <c r="L22" s="64"/>
      <c r="M22" s="103">
        <f t="shared" si="2"/>
        <v>8.5000000000000195</v>
      </c>
      <c r="N22" s="64">
        <v>17</v>
      </c>
      <c r="O22" s="64"/>
      <c r="P22" s="103">
        <f t="shared" si="3"/>
        <v>17</v>
      </c>
      <c r="Q22" s="64">
        <v>-13</v>
      </c>
      <c r="R22" s="64"/>
      <c r="S22" s="103">
        <f t="shared" si="4"/>
        <v>-13</v>
      </c>
      <c r="T22" s="103">
        <f t="shared" si="5"/>
        <v>0.50000000000000389</v>
      </c>
    </row>
    <row r="23" spans="1:20" x14ac:dyDescent="0.25">
      <c r="A23" s="62"/>
      <c r="B23" s="14">
        <v>18</v>
      </c>
      <c r="C23" s="64">
        <f>'DAFTAR SISWA'!B23</f>
        <v>1272</v>
      </c>
      <c r="D23" s="14" t="str">
        <f>'DAFTAR SISWA'!D23</f>
        <v>Rifah Akaya Udin</v>
      </c>
      <c r="E23" s="112">
        <v>19</v>
      </c>
      <c r="F23" s="112"/>
      <c r="G23" s="113">
        <f t="shared" si="0"/>
        <v>19</v>
      </c>
      <c r="H23" s="112">
        <v>-30</v>
      </c>
      <c r="I23" s="112"/>
      <c r="J23" s="113">
        <f t="shared" si="1"/>
        <v>-30</v>
      </c>
      <c r="K23" s="64">
        <v>8.0000000000000195</v>
      </c>
      <c r="L23" s="64"/>
      <c r="M23" s="103">
        <f t="shared" si="2"/>
        <v>8.0000000000000195</v>
      </c>
      <c r="N23" s="64">
        <v>18</v>
      </c>
      <c r="O23" s="64"/>
      <c r="P23" s="103">
        <f t="shared" si="3"/>
        <v>18</v>
      </c>
      <c r="Q23" s="64">
        <v>-14</v>
      </c>
      <c r="R23" s="64"/>
      <c r="S23" s="103">
        <f t="shared" si="4"/>
        <v>-14</v>
      </c>
      <c r="T23" s="103">
        <f t="shared" si="5"/>
        <v>0.2000000000000039</v>
      </c>
    </row>
    <row r="24" spans="1:20" x14ac:dyDescent="0.25">
      <c r="A24" s="62"/>
      <c r="B24" s="14">
        <v>19</v>
      </c>
      <c r="C24" s="64">
        <f>'DAFTAR SISWA'!B24</f>
        <v>1254</v>
      </c>
      <c r="D24" s="14" t="str">
        <f>'DAFTAR SISWA'!D24</f>
        <v>Rifky Ardiansyah</v>
      </c>
      <c r="E24" s="112">
        <v>20</v>
      </c>
      <c r="F24" s="112"/>
      <c r="G24" s="113">
        <f t="shared" si="0"/>
        <v>20</v>
      </c>
      <c r="H24" s="112">
        <v>-32</v>
      </c>
      <c r="I24" s="112"/>
      <c r="J24" s="113">
        <f t="shared" si="1"/>
        <v>-32</v>
      </c>
      <c r="K24" s="64">
        <v>7.5000000000000204</v>
      </c>
      <c r="L24" s="64"/>
      <c r="M24" s="103">
        <f t="shared" si="2"/>
        <v>7.5000000000000204</v>
      </c>
      <c r="N24" s="64">
        <v>19</v>
      </c>
      <c r="O24" s="64"/>
      <c r="P24" s="103">
        <f t="shared" si="3"/>
        <v>19</v>
      </c>
      <c r="Q24" s="64">
        <v>-15</v>
      </c>
      <c r="R24" s="64"/>
      <c r="S24" s="103">
        <f t="shared" si="4"/>
        <v>-15</v>
      </c>
      <c r="T24" s="103">
        <f t="shared" si="5"/>
        <v>-9.9999999999995731E-2</v>
      </c>
    </row>
    <row r="25" spans="1:20" x14ac:dyDescent="0.25">
      <c r="A25" s="62"/>
      <c r="B25" s="14">
        <v>20</v>
      </c>
      <c r="C25" s="64">
        <f>'DAFTAR SISWA'!B25</f>
        <v>1241</v>
      </c>
      <c r="D25" s="14" t="str">
        <f>'DAFTAR SISWA'!D25</f>
        <v>Rizal Hendriawan</v>
      </c>
      <c r="E25" s="112">
        <v>21</v>
      </c>
      <c r="F25" s="112"/>
      <c r="G25" s="113">
        <f t="shared" si="0"/>
        <v>21</v>
      </c>
      <c r="H25" s="112">
        <v>-34</v>
      </c>
      <c r="I25" s="112"/>
      <c r="J25" s="113">
        <f t="shared" si="1"/>
        <v>-34</v>
      </c>
      <c r="K25" s="64">
        <v>7.0000000000000204</v>
      </c>
      <c r="L25" s="64"/>
      <c r="M25" s="103">
        <f t="shared" si="2"/>
        <v>7.0000000000000204</v>
      </c>
      <c r="N25" s="64">
        <v>20</v>
      </c>
      <c r="O25" s="64"/>
      <c r="P25" s="103">
        <f t="shared" si="3"/>
        <v>20</v>
      </c>
      <c r="Q25" s="64">
        <v>-16</v>
      </c>
      <c r="R25" s="64"/>
      <c r="S25" s="103">
        <f t="shared" si="4"/>
        <v>-16</v>
      </c>
      <c r="T25" s="103">
        <f t="shared" si="5"/>
        <v>-0.39999999999999575</v>
      </c>
    </row>
    <row r="26" spans="1:20" x14ac:dyDescent="0.25">
      <c r="A26" s="62"/>
      <c r="B26" s="14">
        <v>21</v>
      </c>
      <c r="C26" s="64">
        <f>'DAFTAR SISWA'!B26</f>
        <v>1274</v>
      </c>
      <c r="D26" s="14" t="str">
        <f>'DAFTAR SISWA'!D26</f>
        <v>Robiyatul Adawiyah</v>
      </c>
      <c r="E26" s="112">
        <v>22</v>
      </c>
      <c r="F26" s="112"/>
      <c r="G26" s="113">
        <f t="shared" si="0"/>
        <v>22</v>
      </c>
      <c r="H26" s="112">
        <v>-36</v>
      </c>
      <c r="I26" s="112"/>
      <c r="J26" s="113">
        <f t="shared" si="1"/>
        <v>-36</v>
      </c>
      <c r="K26" s="64">
        <v>6.5000000000000204</v>
      </c>
      <c r="L26" s="64"/>
      <c r="M26" s="103">
        <f t="shared" si="2"/>
        <v>6.5000000000000204</v>
      </c>
      <c r="N26" s="64">
        <v>21</v>
      </c>
      <c r="O26" s="64"/>
      <c r="P26" s="103">
        <f t="shared" si="3"/>
        <v>21</v>
      </c>
      <c r="Q26" s="64">
        <v>-17</v>
      </c>
      <c r="R26" s="64"/>
      <c r="S26" s="103">
        <f t="shared" si="4"/>
        <v>-17</v>
      </c>
      <c r="T26" s="103">
        <f t="shared" si="5"/>
        <v>-0.69999999999999574</v>
      </c>
    </row>
    <row r="27" spans="1:20" x14ac:dyDescent="0.25">
      <c r="A27" s="62"/>
      <c r="B27" s="14">
        <v>22</v>
      </c>
      <c r="C27" s="64">
        <f>'DAFTAR SISWA'!B27</f>
        <v>1275</v>
      </c>
      <c r="D27" s="14" t="str">
        <f>'DAFTAR SISWA'!D27</f>
        <v>Safitri Ayu Wulandari</v>
      </c>
      <c r="E27" s="112">
        <v>23</v>
      </c>
      <c r="F27" s="112"/>
      <c r="G27" s="113">
        <f t="shared" si="0"/>
        <v>23</v>
      </c>
      <c r="H27" s="112">
        <v>-38</v>
      </c>
      <c r="I27" s="112"/>
      <c r="J27" s="113">
        <f t="shared" si="1"/>
        <v>-38</v>
      </c>
      <c r="K27" s="64">
        <v>6</v>
      </c>
      <c r="L27" s="64"/>
      <c r="M27" s="103">
        <f t="shared" si="2"/>
        <v>6</v>
      </c>
      <c r="N27" s="64">
        <v>22</v>
      </c>
      <c r="O27" s="64"/>
      <c r="P27" s="103">
        <f t="shared" si="3"/>
        <v>22</v>
      </c>
      <c r="Q27" s="64">
        <v>-18</v>
      </c>
      <c r="R27" s="64"/>
      <c r="S27" s="103">
        <f t="shared" si="4"/>
        <v>-18</v>
      </c>
      <c r="T27" s="103">
        <f t="shared" si="5"/>
        <v>-1</v>
      </c>
    </row>
    <row r="28" spans="1:20" x14ac:dyDescent="0.25">
      <c r="A28" s="62"/>
      <c r="B28" s="14">
        <v>23</v>
      </c>
      <c r="C28" s="64">
        <f>'DAFTAR SISWA'!B28</f>
        <v>1423</v>
      </c>
      <c r="D28" s="14" t="str">
        <f>'DAFTAR SISWA'!D28</f>
        <v xml:space="preserve">Saira Rachman </v>
      </c>
      <c r="E28" s="112">
        <v>24</v>
      </c>
      <c r="F28" s="112"/>
      <c r="G28" s="113">
        <f t="shared" si="0"/>
        <v>24</v>
      </c>
      <c r="H28" s="112">
        <v>-40</v>
      </c>
      <c r="I28" s="112"/>
      <c r="J28" s="113">
        <f t="shared" si="1"/>
        <v>-40</v>
      </c>
      <c r="K28" s="64">
        <v>5.5</v>
      </c>
      <c r="L28" s="64"/>
      <c r="M28" s="103">
        <f t="shared" si="2"/>
        <v>5.5</v>
      </c>
      <c r="N28" s="64">
        <v>23</v>
      </c>
      <c r="O28" s="64"/>
      <c r="P28" s="103">
        <f t="shared" si="3"/>
        <v>23</v>
      </c>
      <c r="Q28" s="64">
        <v>-19</v>
      </c>
      <c r="R28" s="64"/>
      <c r="S28" s="103">
        <f t="shared" si="4"/>
        <v>-19</v>
      </c>
      <c r="T28" s="103">
        <f t="shared" si="5"/>
        <v>-1.3</v>
      </c>
    </row>
    <row r="29" spans="1:20" x14ac:dyDescent="0.25">
      <c r="A29" s="62"/>
      <c r="B29" s="14">
        <v>24</v>
      </c>
      <c r="C29" s="64">
        <f>'DAFTAR SISWA'!B29</f>
        <v>1244</v>
      </c>
      <c r="D29" s="14" t="str">
        <f>'DAFTAR SISWA'!D29</f>
        <v>Sisca Indriani Harsari</v>
      </c>
      <c r="E29" s="112">
        <v>25</v>
      </c>
      <c r="F29" s="112"/>
      <c r="G29" s="113">
        <f t="shared" si="0"/>
        <v>25</v>
      </c>
      <c r="H29" s="112">
        <v>-42</v>
      </c>
      <c r="I29" s="112"/>
      <c r="J29" s="113">
        <f t="shared" si="1"/>
        <v>-42</v>
      </c>
      <c r="K29" s="64">
        <v>5</v>
      </c>
      <c r="L29" s="64"/>
      <c r="M29" s="103">
        <f t="shared" si="2"/>
        <v>5</v>
      </c>
      <c r="N29" s="64">
        <v>24</v>
      </c>
      <c r="O29" s="64"/>
      <c r="P29" s="103">
        <f t="shared" si="3"/>
        <v>24</v>
      </c>
      <c r="Q29" s="64">
        <v>40</v>
      </c>
      <c r="R29" s="64"/>
      <c r="S29" s="103">
        <f t="shared" si="4"/>
        <v>40</v>
      </c>
      <c r="T29" s="103">
        <f t="shared" si="5"/>
        <v>10.4</v>
      </c>
    </row>
    <row r="30" spans="1:20" x14ac:dyDescent="0.25">
      <c r="A30" s="62"/>
      <c r="B30" s="14">
        <v>25</v>
      </c>
      <c r="C30" s="64">
        <f>'DAFTAR SISWA'!B30</f>
        <v>1249</v>
      </c>
      <c r="D30" s="14" t="str">
        <f>'DAFTAR SISWA'!D30</f>
        <v>Zaidan Arley</v>
      </c>
      <c r="E30" s="112">
        <v>26</v>
      </c>
      <c r="F30" s="112"/>
      <c r="G30" s="113">
        <f t="shared" si="0"/>
        <v>26</v>
      </c>
      <c r="H30" s="112">
        <v>-44</v>
      </c>
      <c r="I30" s="112"/>
      <c r="J30" s="113">
        <f t="shared" si="1"/>
        <v>-44</v>
      </c>
      <c r="K30" s="64">
        <v>4.5</v>
      </c>
      <c r="L30" s="64"/>
      <c r="M30" s="103">
        <f t="shared" si="2"/>
        <v>4.5</v>
      </c>
      <c r="N30" s="64">
        <v>25</v>
      </c>
      <c r="O30" s="64"/>
      <c r="P30" s="103">
        <f t="shared" si="3"/>
        <v>25</v>
      </c>
      <c r="Q30" s="64">
        <v>-21</v>
      </c>
      <c r="R30" s="64"/>
      <c r="S30" s="103">
        <f t="shared" si="4"/>
        <v>-21</v>
      </c>
      <c r="T30" s="103">
        <f t="shared" si="5"/>
        <v>-1.9</v>
      </c>
    </row>
    <row r="31" spans="1:20" x14ac:dyDescent="0.25">
      <c r="A31" s="62"/>
      <c r="B31" s="14"/>
      <c r="C31" s="64"/>
      <c r="D31" s="14"/>
      <c r="E31" s="112"/>
      <c r="F31" s="112"/>
      <c r="G31" s="113"/>
      <c r="H31" s="112"/>
      <c r="I31" s="112"/>
      <c r="J31" s="113"/>
      <c r="K31" s="64"/>
      <c r="L31" s="64"/>
      <c r="M31" s="99"/>
      <c r="N31" s="64"/>
      <c r="O31" s="64"/>
      <c r="P31" s="99"/>
      <c r="Q31" s="64"/>
      <c r="R31" s="64"/>
      <c r="S31" s="99"/>
      <c r="T31" s="99"/>
    </row>
    <row r="32" spans="1:20" x14ac:dyDescent="0.25">
      <c r="A32" s="62"/>
      <c r="B32" s="14"/>
      <c r="C32" s="64"/>
      <c r="D32" s="14"/>
      <c r="E32" s="112"/>
      <c r="F32" s="112"/>
      <c r="G32" s="113"/>
      <c r="H32" s="112"/>
      <c r="I32" s="112"/>
      <c r="J32" s="113"/>
      <c r="K32" s="64"/>
      <c r="L32" s="64"/>
      <c r="M32" s="99"/>
      <c r="N32" s="64"/>
      <c r="O32" s="64"/>
      <c r="P32" s="99"/>
      <c r="Q32" s="64"/>
      <c r="R32" s="64"/>
      <c r="S32" s="99"/>
      <c r="T32" s="99"/>
    </row>
    <row r="33" spans="1:20" x14ac:dyDescent="0.25">
      <c r="A33" s="62"/>
      <c r="B33" s="14"/>
      <c r="C33" s="64"/>
      <c r="D33" s="14"/>
      <c r="E33" s="112"/>
      <c r="F33" s="112"/>
      <c r="G33" s="113"/>
      <c r="H33" s="112"/>
      <c r="I33" s="112"/>
      <c r="J33" s="113"/>
      <c r="K33" s="64"/>
      <c r="L33" s="64"/>
      <c r="M33" s="99"/>
      <c r="N33" s="64"/>
      <c r="O33" s="64"/>
      <c r="P33" s="99"/>
      <c r="Q33" s="64"/>
      <c r="R33" s="64"/>
      <c r="S33" s="99"/>
      <c r="T33" s="99"/>
    </row>
    <row r="34" spans="1:20" x14ac:dyDescent="0.25">
      <c r="A34" s="62"/>
      <c r="B34" s="14"/>
      <c r="C34" s="64"/>
      <c r="D34" s="14"/>
      <c r="E34" s="112"/>
      <c r="F34" s="112"/>
      <c r="G34" s="113"/>
      <c r="H34" s="112"/>
      <c r="I34" s="112"/>
      <c r="J34" s="113"/>
      <c r="K34" s="64"/>
      <c r="L34" s="64"/>
      <c r="M34" s="99"/>
      <c r="N34" s="64"/>
      <c r="O34" s="64"/>
      <c r="P34" s="99"/>
      <c r="Q34" s="64"/>
      <c r="R34" s="64"/>
      <c r="S34" s="99"/>
      <c r="T34" s="99"/>
    </row>
    <row r="35" spans="1:20" x14ac:dyDescent="0.25">
      <c r="A35" s="62"/>
      <c r="B35" s="14"/>
      <c r="C35" s="64"/>
      <c r="D35" s="14"/>
      <c r="E35" s="112"/>
      <c r="F35" s="112"/>
      <c r="G35" s="113"/>
      <c r="H35" s="112"/>
      <c r="I35" s="112"/>
      <c r="J35" s="113"/>
      <c r="K35" s="64"/>
      <c r="L35" s="64"/>
      <c r="M35" s="99"/>
      <c r="N35" s="64"/>
      <c r="O35" s="64"/>
      <c r="P35" s="99"/>
      <c r="Q35" s="64"/>
      <c r="R35" s="64"/>
      <c r="S35" s="99"/>
      <c r="T35" s="99"/>
    </row>
    <row r="36" spans="1:20" x14ac:dyDescent="0.25">
      <c r="A36" s="62"/>
      <c r="B36" s="14"/>
      <c r="C36" s="64"/>
      <c r="D36" s="14"/>
      <c r="E36" s="112"/>
      <c r="F36" s="112"/>
      <c r="G36" s="113"/>
      <c r="H36" s="112"/>
      <c r="I36" s="112"/>
      <c r="J36" s="113"/>
      <c r="K36" s="64"/>
      <c r="L36" s="64"/>
      <c r="M36" s="99"/>
      <c r="N36" s="64"/>
      <c r="O36" s="64"/>
      <c r="P36" s="99"/>
      <c r="Q36" s="64"/>
      <c r="R36" s="64"/>
      <c r="S36" s="99"/>
      <c r="T36" s="99"/>
    </row>
    <row r="37" spans="1:20" x14ac:dyDescent="0.25">
      <c r="A37" s="62"/>
      <c r="B37" s="14"/>
      <c r="C37" s="64"/>
      <c r="D37" s="14"/>
      <c r="E37" s="112"/>
      <c r="F37" s="112"/>
      <c r="G37" s="113"/>
      <c r="H37" s="112"/>
      <c r="I37" s="112"/>
      <c r="J37" s="113"/>
      <c r="K37" s="64"/>
      <c r="L37" s="64"/>
      <c r="M37" s="99"/>
      <c r="N37" s="64"/>
      <c r="O37" s="64"/>
      <c r="P37" s="99"/>
      <c r="Q37" s="64"/>
      <c r="R37" s="64"/>
      <c r="S37" s="64"/>
      <c r="T37" s="99"/>
    </row>
    <row r="38" spans="1:20" x14ac:dyDescent="0.25">
      <c r="A38" s="62"/>
      <c r="B38" s="14"/>
      <c r="C38" s="64"/>
      <c r="D38" s="14"/>
      <c r="E38" s="112"/>
      <c r="F38" s="112"/>
      <c r="G38" s="113"/>
      <c r="H38" s="112"/>
      <c r="I38" s="112"/>
      <c r="J38" s="113"/>
      <c r="K38" s="64"/>
      <c r="L38" s="64"/>
      <c r="M38" s="99"/>
      <c r="N38" s="64"/>
      <c r="O38" s="64"/>
      <c r="P38" s="99"/>
      <c r="Q38" s="64"/>
      <c r="R38" s="64"/>
      <c r="S38" s="64"/>
      <c r="T38" s="99"/>
    </row>
    <row r="39" spans="1:20" x14ac:dyDescent="0.25">
      <c r="A39" s="62"/>
      <c r="B39" s="14"/>
      <c r="C39" s="64"/>
      <c r="D39" s="14"/>
      <c r="E39" s="112"/>
      <c r="F39" s="112"/>
      <c r="G39" s="113"/>
      <c r="H39" s="112"/>
      <c r="I39" s="112"/>
      <c r="J39" s="113"/>
      <c r="K39" s="64"/>
      <c r="L39" s="64"/>
      <c r="M39" s="99"/>
      <c r="N39" s="64"/>
      <c r="O39" s="64"/>
      <c r="P39" s="99"/>
      <c r="Q39" s="64"/>
      <c r="R39" s="64"/>
      <c r="S39" s="64"/>
      <c r="T39" s="99"/>
    </row>
    <row r="40" spans="1:20" x14ac:dyDescent="0.25">
      <c r="A40" s="62"/>
      <c r="B40" s="14"/>
      <c r="C40" s="64"/>
      <c r="D40" s="14"/>
      <c r="E40" s="112"/>
      <c r="F40" s="112"/>
      <c r="G40" s="113"/>
      <c r="H40" s="112"/>
      <c r="I40" s="112"/>
      <c r="J40" s="113"/>
      <c r="K40" s="64"/>
      <c r="L40" s="64"/>
      <c r="M40" s="99"/>
      <c r="N40" s="64"/>
      <c r="O40" s="64"/>
      <c r="P40" s="99"/>
      <c r="Q40" s="64"/>
      <c r="R40" s="64"/>
      <c r="S40" s="64"/>
      <c r="T40" s="99"/>
    </row>
    <row r="41" spans="1:20" x14ac:dyDescent="0.25">
      <c r="A41" s="62"/>
      <c r="B41" s="14"/>
      <c r="C41" s="64"/>
      <c r="D41" s="14"/>
      <c r="E41" s="112"/>
      <c r="F41" s="112"/>
      <c r="G41" s="113"/>
      <c r="H41" s="112"/>
      <c r="I41" s="112"/>
      <c r="J41" s="113"/>
      <c r="K41" s="64"/>
      <c r="L41" s="64"/>
      <c r="M41" s="99"/>
      <c r="N41" s="64"/>
      <c r="O41" s="64"/>
      <c r="P41" s="99"/>
      <c r="Q41" s="64"/>
      <c r="R41" s="64"/>
      <c r="S41" s="64"/>
      <c r="T41" s="99"/>
    </row>
    <row r="42" spans="1:20" x14ac:dyDescent="0.25">
      <c r="A42" s="62"/>
      <c r="B42" s="14"/>
      <c r="C42" s="64"/>
      <c r="D42" s="14"/>
      <c r="E42" s="112"/>
      <c r="F42" s="112"/>
      <c r="G42" s="113"/>
      <c r="H42" s="112"/>
      <c r="I42" s="112"/>
      <c r="J42" s="112"/>
      <c r="K42" s="64"/>
      <c r="L42" s="64"/>
      <c r="M42" s="99"/>
      <c r="N42" s="64"/>
      <c r="O42" s="64"/>
      <c r="P42" s="99"/>
      <c r="Q42" s="64"/>
      <c r="R42" s="64"/>
      <c r="S42" s="64"/>
      <c r="T42" s="99"/>
    </row>
    <row r="43" spans="1:20" x14ac:dyDescent="0.25">
      <c r="A43" s="62"/>
      <c r="B43" s="14"/>
      <c r="C43" s="64"/>
      <c r="D43" s="14"/>
      <c r="E43" s="112"/>
      <c r="F43" s="112"/>
      <c r="G43" s="113"/>
      <c r="H43" s="112"/>
      <c r="I43" s="112"/>
      <c r="J43" s="112"/>
      <c r="K43" s="64"/>
      <c r="L43" s="64"/>
      <c r="M43" s="99"/>
      <c r="N43" s="64"/>
      <c r="O43" s="64"/>
      <c r="P43" s="99"/>
      <c r="Q43" s="64"/>
      <c r="R43" s="64"/>
      <c r="S43" s="64"/>
      <c r="T43" s="99"/>
    </row>
    <row r="44" spans="1:20" x14ac:dyDescent="0.25">
      <c r="A44" s="62"/>
      <c r="B44" s="14"/>
      <c r="C44" s="14"/>
      <c r="D44" s="14"/>
      <c r="E44" s="112"/>
      <c r="F44" s="112"/>
      <c r="G44" s="113"/>
      <c r="H44" s="112"/>
      <c r="I44" s="112"/>
      <c r="J44" s="112"/>
      <c r="K44" s="64"/>
      <c r="L44" s="64"/>
      <c r="M44" s="99"/>
      <c r="N44" s="64"/>
      <c r="O44" s="64"/>
      <c r="P44" s="99"/>
      <c r="Q44" s="64"/>
      <c r="R44" s="64"/>
      <c r="S44" s="64"/>
      <c r="T44" s="99"/>
    </row>
    <row r="45" spans="1:20" x14ac:dyDescent="0.25">
      <c r="A45" s="62"/>
      <c r="B45" s="14"/>
      <c r="C45" s="14"/>
      <c r="D45" s="14"/>
      <c r="E45" s="112"/>
      <c r="F45" s="112"/>
      <c r="G45" s="113"/>
      <c r="H45" s="112"/>
      <c r="I45" s="112"/>
      <c r="J45" s="112"/>
      <c r="K45" s="64"/>
      <c r="L45" s="64"/>
      <c r="M45" s="99"/>
      <c r="N45" s="64"/>
      <c r="O45" s="64"/>
      <c r="P45" s="99"/>
      <c r="Q45" s="64"/>
      <c r="R45" s="64"/>
      <c r="S45" s="64"/>
      <c r="T45" s="99"/>
    </row>
    <row r="46" spans="1:20" x14ac:dyDescent="0.25">
      <c r="A46" s="62"/>
      <c r="B46" s="14"/>
      <c r="C46" s="14"/>
      <c r="D46" s="14"/>
      <c r="E46" s="112"/>
      <c r="F46" s="112"/>
      <c r="G46" s="113"/>
      <c r="H46" s="112"/>
      <c r="I46" s="112"/>
      <c r="J46" s="112"/>
      <c r="K46" s="64"/>
      <c r="L46" s="64"/>
      <c r="M46" s="99"/>
      <c r="N46" s="64"/>
      <c r="O46" s="64"/>
      <c r="P46" s="99"/>
      <c r="Q46" s="64"/>
      <c r="R46" s="64"/>
      <c r="S46" s="64"/>
      <c r="T46" s="99"/>
    </row>
    <row r="47" spans="1:20" x14ac:dyDescent="0.25">
      <c r="A47" s="62"/>
      <c r="B47" s="14"/>
      <c r="C47" s="14"/>
      <c r="D47" s="14"/>
      <c r="E47" s="112"/>
      <c r="F47" s="112"/>
      <c r="G47" s="113"/>
      <c r="H47" s="112"/>
      <c r="I47" s="112"/>
      <c r="J47" s="112"/>
      <c r="K47" s="64"/>
      <c r="L47" s="64"/>
      <c r="M47" s="99"/>
      <c r="N47" s="64"/>
      <c r="O47" s="64"/>
      <c r="P47" s="99"/>
      <c r="Q47" s="64"/>
      <c r="R47" s="64"/>
      <c r="S47" s="64"/>
      <c r="T47" s="99"/>
    </row>
    <row r="48" spans="1:20" x14ac:dyDescent="0.25">
      <c r="A48" s="62"/>
      <c r="B48" s="14"/>
      <c r="C48" s="14"/>
      <c r="D48" s="14"/>
      <c r="E48" s="112"/>
      <c r="F48" s="112"/>
      <c r="G48" s="113"/>
      <c r="H48" s="112"/>
      <c r="I48" s="112"/>
      <c r="J48" s="112"/>
      <c r="K48" s="64"/>
      <c r="L48" s="64"/>
      <c r="M48" s="99"/>
      <c r="N48" s="64"/>
      <c r="O48" s="64"/>
      <c r="P48" s="99"/>
      <c r="Q48" s="64"/>
      <c r="R48" s="64"/>
      <c r="S48" s="64"/>
      <c r="T48" s="99"/>
    </row>
    <row r="49" spans="1:20" x14ac:dyDescent="0.25">
      <c r="A49" s="62"/>
      <c r="B49" s="14"/>
      <c r="C49" s="14"/>
      <c r="D49" s="14"/>
      <c r="E49" s="112"/>
      <c r="F49" s="112"/>
      <c r="G49" s="113"/>
      <c r="H49" s="112"/>
      <c r="I49" s="112"/>
      <c r="J49" s="112"/>
      <c r="K49" s="64"/>
      <c r="L49" s="64"/>
      <c r="M49" s="99"/>
      <c r="N49" s="64"/>
      <c r="O49" s="64"/>
      <c r="P49" s="99"/>
      <c r="Q49" s="64"/>
      <c r="R49" s="64"/>
      <c r="S49" s="64"/>
      <c r="T49" s="99"/>
    </row>
    <row r="50" spans="1:20" x14ac:dyDescent="0.25">
      <c r="A50" s="62"/>
      <c r="B50" s="14"/>
      <c r="C50" s="14"/>
      <c r="D50" s="14"/>
      <c r="E50" s="112"/>
      <c r="F50" s="112"/>
      <c r="G50" s="113"/>
      <c r="H50" s="112"/>
      <c r="I50" s="112"/>
      <c r="J50" s="112"/>
      <c r="K50" s="64"/>
      <c r="L50" s="64"/>
      <c r="M50" s="99"/>
      <c r="N50" s="64"/>
      <c r="O50" s="64"/>
      <c r="P50" s="99"/>
      <c r="Q50" s="64"/>
      <c r="R50" s="64"/>
      <c r="S50" s="64"/>
      <c r="T50" s="99"/>
    </row>
    <row r="51" spans="1:20" x14ac:dyDescent="0.25">
      <c r="A51" s="62"/>
      <c r="B51" s="14"/>
      <c r="C51" s="14"/>
      <c r="D51" s="14"/>
      <c r="E51" s="112"/>
      <c r="F51" s="112"/>
      <c r="G51" s="113"/>
      <c r="H51" s="112"/>
      <c r="I51" s="112"/>
      <c r="J51" s="112"/>
      <c r="K51" s="64"/>
      <c r="L51" s="64"/>
      <c r="M51" s="99"/>
      <c r="N51" s="64"/>
      <c r="O51" s="64"/>
      <c r="P51" s="99"/>
      <c r="Q51" s="64"/>
      <c r="R51" s="64"/>
      <c r="S51" s="64"/>
      <c r="T51" s="99"/>
    </row>
    <row r="52" spans="1:20" x14ac:dyDescent="0.25">
      <c r="A52" s="62"/>
      <c r="B52" s="14"/>
      <c r="C52" s="14"/>
      <c r="D52" s="14"/>
      <c r="E52" s="112"/>
      <c r="F52" s="112"/>
      <c r="G52" s="113"/>
      <c r="H52" s="112"/>
      <c r="I52" s="112"/>
      <c r="J52" s="112"/>
      <c r="K52" s="64"/>
      <c r="L52" s="64"/>
      <c r="M52" s="99"/>
      <c r="N52" s="64"/>
      <c r="O52" s="64"/>
      <c r="P52" s="99"/>
      <c r="Q52" s="64"/>
      <c r="R52" s="64"/>
      <c r="S52" s="64"/>
      <c r="T52" s="99"/>
    </row>
    <row r="53" spans="1:20" x14ac:dyDescent="0.25">
      <c r="A53" s="62"/>
      <c r="B53" s="14"/>
      <c r="C53" s="14"/>
      <c r="D53" s="14"/>
      <c r="E53" s="112"/>
      <c r="F53" s="112"/>
      <c r="G53" s="113"/>
      <c r="H53" s="112"/>
      <c r="I53" s="112"/>
      <c r="J53" s="112"/>
      <c r="K53" s="64"/>
      <c r="L53" s="64"/>
      <c r="M53" s="99"/>
      <c r="N53" s="64"/>
      <c r="O53" s="64"/>
      <c r="P53" s="99"/>
      <c r="Q53" s="64"/>
      <c r="R53" s="64"/>
      <c r="S53" s="64"/>
      <c r="T53" s="99"/>
    </row>
    <row r="54" spans="1:20" x14ac:dyDescent="0.25">
      <c r="A54" s="62"/>
      <c r="B54" s="14"/>
      <c r="C54" s="14"/>
      <c r="D54" s="14"/>
      <c r="E54" s="112"/>
      <c r="F54" s="112"/>
      <c r="G54" s="113"/>
      <c r="H54" s="112"/>
      <c r="I54" s="112"/>
      <c r="J54" s="112"/>
      <c r="K54" s="64"/>
      <c r="L54" s="64"/>
      <c r="M54" s="99"/>
      <c r="N54" s="64"/>
      <c r="O54" s="64"/>
      <c r="P54" s="99"/>
      <c r="Q54" s="64"/>
      <c r="R54" s="64"/>
      <c r="S54" s="64"/>
      <c r="T54" s="99"/>
    </row>
    <row r="55" spans="1:20" x14ac:dyDescent="0.25">
      <c r="A55" s="62"/>
      <c r="B55" s="14"/>
      <c r="C55" s="14"/>
      <c r="D55" s="14"/>
      <c r="E55" s="112"/>
      <c r="F55" s="112"/>
      <c r="G55" s="113"/>
      <c r="H55" s="112"/>
      <c r="I55" s="112"/>
      <c r="J55" s="112"/>
      <c r="K55" s="64"/>
      <c r="L55" s="64"/>
      <c r="M55" s="99"/>
      <c r="N55" s="64"/>
      <c r="O55" s="64"/>
      <c r="P55" s="99"/>
      <c r="Q55" s="64"/>
      <c r="R55" s="64"/>
      <c r="S55" s="64"/>
      <c r="T55" s="99"/>
    </row>
    <row r="56" spans="1:20" x14ac:dyDescent="0.25">
      <c r="A56" s="62"/>
      <c r="B56" s="14"/>
      <c r="C56" s="14"/>
      <c r="D56" s="14"/>
      <c r="E56" s="112"/>
      <c r="F56" s="112"/>
      <c r="G56" s="113"/>
      <c r="H56" s="112"/>
      <c r="I56" s="112"/>
      <c r="J56" s="112"/>
      <c r="K56" s="64"/>
      <c r="L56" s="64"/>
      <c r="M56" s="99"/>
      <c r="N56" s="64"/>
      <c r="O56" s="64"/>
      <c r="P56" s="99"/>
      <c r="Q56" s="64"/>
      <c r="R56" s="64"/>
      <c r="S56" s="64"/>
      <c r="T56" s="99"/>
    </row>
    <row r="57" spans="1:20" x14ac:dyDescent="0.25">
      <c r="A57" s="62"/>
      <c r="B57" s="14"/>
      <c r="C57" s="14"/>
      <c r="D57" s="14"/>
      <c r="E57" s="112"/>
      <c r="F57" s="112"/>
      <c r="G57" s="113"/>
      <c r="H57" s="112"/>
      <c r="I57" s="112"/>
      <c r="J57" s="112"/>
      <c r="K57" s="64"/>
      <c r="L57" s="64"/>
      <c r="M57" s="99"/>
      <c r="N57" s="64"/>
      <c r="O57" s="64"/>
      <c r="P57" s="99"/>
      <c r="Q57" s="64"/>
      <c r="R57" s="64"/>
      <c r="S57" s="64"/>
      <c r="T57" s="99"/>
    </row>
    <row r="58" spans="1:20" x14ac:dyDescent="0.25">
      <c r="A58" s="62"/>
      <c r="B58" s="14"/>
      <c r="C58" s="14"/>
      <c r="D58" s="14"/>
      <c r="E58" s="112"/>
      <c r="F58" s="112"/>
      <c r="G58" s="113"/>
      <c r="H58" s="112"/>
      <c r="I58" s="112"/>
      <c r="J58" s="112"/>
      <c r="K58" s="64"/>
      <c r="L58" s="64"/>
      <c r="M58" s="99"/>
      <c r="N58" s="64"/>
      <c r="O58" s="64"/>
      <c r="P58" s="99"/>
      <c r="Q58" s="64"/>
      <c r="R58" s="64"/>
      <c r="S58" s="64"/>
      <c r="T58" s="99"/>
    </row>
    <row r="59" spans="1:20" x14ac:dyDescent="0.25">
      <c r="A59" s="62"/>
      <c r="B59" s="14"/>
      <c r="C59" s="14"/>
      <c r="D59" s="14"/>
      <c r="E59" s="112"/>
      <c r="F59" s="112"/>
      <c r="G59" s="112"/>
      <c r="H59" s="112"/>
      <c r="I59" s="112"/>
      <c r="J59" s="112"/>
      <c r="K59" s="64"/>
      <c r="L59" s="64"/>
      <c r="M59" s="99"/>
      <c r="N59" s="64"/>
      <c r="O59" s="64"/>
      <c r="P59" s="99"/>
      <c r="Q59" s="64"/>
      <c r="R59" s="64"/>
      <c r="S59" s="64"/>
      <c r="T59" s="99"/>
    </row>
    <row r="60" spans="1:20" x14ac:dyDescent="0.25">
      <c r="A60" s="62"/>
      <c r="B60" s="14"/>
      <c r="C60" s="14"/>
      <c r="D60" s="14"/>
      <c r="E60" s="112"/>
      <c r="F60" s="112"/>
      <c r="G60" s="112"/>
      <c r="H60" s="112"/>
      <c r="I60" s="112"/>
      <c r="J60" s="112"/>
      <c r="K60" s="64"/>
      <c r="L60" s="64"/>
      <c r="M60" s="99"/>
      <c r="N60" s="64"/>
      <c r="O60" s="64"/>
      <c r="P60" s="99"/>
      <c r="Q60" s="64"/>
      <c r="R60" s="64"/>
      <c r="S60" s="64"/>
      <c r="T60" s="99"/>
    </row>
    <row r="61" spans="1:20" x14ac:dyDescent="0.25">
      <c r="A61" s="62"/>
      <c r="B61" s="14"/>
      <c r="C61" s="14"/>
      <c r="D61" s="14"/>
      <c r="E61" s="112"/>
      <c r="F61" s="112"/>
      <c r="G61" s="112"/>
      <c r="H61" s="112"/>
      <c r="I61" s="112"/>
      <c r="J61" s="112"/>
      <c r="K61" s="64"/>
      <c r="L61" s="64"/>
      <c r="M61" s="99"/>
      <c r="N61" s="64"/>
      <c r="O61" s="64"/>
      <c r="P61" s="99"/>
      <c r="Q61" s="64"/>
      <c r="R61" s="64"/>
      <c r="S61" s="64"/>
      <c r="T61" s="99"/>
    </row>
    <row r="62" spans="1:20" x14ac:dyDescent="0.25">
      <c r="A62" s="62"/>
      <c r="B62" s="14"/>
      <c r="C62" s="14"/>
      <c r="D62" s="14"/>
      <c r="E62" s="112"/>
      <c r="F62" s="112"/>
      <c r="G62" s="112"/>
      <c r="H62" s="112"/>
      <c r="I62" s="112"/>
      <c r="J62" s="112"/>
      <c r="K62" s="64"/>
      <c r="L62" s="64"/>
      <c r="M62" s="99"/>
      <c r="N62" s="64"/>
      <c r="O62" s="64"/>
      <c r="P62" s="99"/>
      <c r="Q62" s="64"/>
      <c r="R62" s="64"/>
      <c r="S62" s="64"/>
      <c r="T62" s="99"/>
    </row>
    <row r="63" spans="1:20" x14ac:dyDescent="0.25">
      <c r="A63" s="62"/>
      <c r="B63" s="14"/>
      <c r="C63" s="14"/>
      <c r="D63" s="14"/>
      <c r="E63" s="112"/>
      <c r="F63" s="112"/>
      <c r="G63" s="112"/>
      <c r="H63" s="112"/>
      <c r="I63" s="112"/>
      <c r="J63" s="112"/>
      <c r="K63" s="64"/>
      <c r="L63" s="64"/>
      <c r="M63" s="99"/>
      <c r="N63" s="64"/>
      <c r="O63" s="64"/>
      <c r="P63" s="99"/>
      <c r="Q63" s="64"/>
      <c r="R63" s="64"/>
      <c r="S63" s="64"/>
      <c r="T63" s="99"/>
    </row>
    <row r="64" spans="1:20" x14ac:dyDescent="0.25">
      <c r="A64" s="62"/>
      <c r="B64" s="14"/>
      <c r="C64" s="14"/>
      <c r="D64" s="14"/>
      <c r="E64" s="112"/>
      <c r="F64" s="112"/>
      <c r="G64" s="112"/>
      <c r="H64" s="112"/>
      <c r="I64" s="112"/>
      <c r="J64" s="112"/>
      <c r="K64" s="64"/>
      <c r="L64" s="64"/>
      <c r="M64" s="99"/>
      <c r="N64" s="64"/>
      <c r="O64" s="64"/>
      <c r="P64" s="99"/>
      <c r="Q64" s="64"/>
      <c r="R64" s="64"/>
      <c r="S64" s="64"/>
      <c r="T64" s="99"/>
    </row>
    <row r="65" spans="1:20" x14ac:dyDescent="0.25">
      <c r="A65" s="62"/>
      <c r="B65" s="14"/>
      <c r="C65" s="14"/>
      <c r="D65" s="14"/>
      <c r="E65" s="112"/>
      <c r="F65" s="112"/>
      <c r="G65" s="112"/>
      <c r="H65" s="112"/>
      <c r="I65" s="112"/>
      <c r="J65" s="112"/>
      <c r="K65" s="64"/>
      <c r="L65" s="64"/>
      <c r="M65" s="99"/>
      <c r="N65" s="64"/>
      <c r="O65" s="64"/>
      <c r="P65" s="99"/>
      <c r="Q65" s="64"/>
      <c r="R65" s="64"/>
      <c r="S65" s="64"/>
      <c r="T65" s="99"/>
    </row>
    <row r="66" spans="1:20" x14ac:dyDescent="0.25">
      <c r="A66" s="62"/>
      <c r="B66" s="14"/>
      <c r="C66" s="14"/>
      <c r="D66" s="14"/>
      <c r="E66" s="112"/>
      <c r="F66" s="112"/>
      <c r="G66" s="112"/>
      <c r="H66" s="112"/>
      <c r="I66" s="112"/>
      <c r="J66" s="112"/>
      <c r="K66" s="64"/>
      <c r="L66" s="64"/>
      <c r="M66" s="99"/>
      <c r="N66" s="64"/>
      <c r="O66" s="64"/>
      <c r="P66" s="99"/>
      <c r="Q66" s="64"/>
      <c r="R66" s="64"/>
      <c r="S66" s="64"/>
      <c r="T66" s="99"/>
    </row>
    <row r="67" spans="1:20" x14ac:dyDescent="0.25">
      <c r="A67" s="62"/>
      <c r="B67" s="14"/>
      <c r="C67" s="14"/>
      <c r="D67" s="14"/>
      <c r="E67" s="112"/>
      <c r="F67" s="112"/>
      <c r="G67" s="112"/>
      <c r="H67" s="112"/>
      <c r="I67" s="112"/>
      <c r="J67" s="112"/>
      <c r="K67" s="64"/>
      <c r="L67" s="64"/>
      <c r="M67" s="99"/>
      <c r="N67" s="64"/>
      <c r="O67" s="64"/>
      <c r="P67" s="99"/>
      <c r="Q67" s="64"/>
      <c r="R67" s="64"/>
      <c r="S67" s="64"/>
      <c r="T67" s="99"/>
    </row>
    <row r="68" spans="1:20" x14ac:dyDescent="0.25">
      <c r="A68" s="62"/>
      <c r="B68" s="14"/>
      <c r="C68" s="14"/>
      <c r="D68" s="14"/>
      <c r="E68" s="112"/>
      <c r="F68" s="112"/>
      <c r="G68" s="112"/>
      <c r="H68" s="112"/>
      <c r="I68" s="112"/>
      <c r="J68" s="112"/>
      <c r="K68" s="64"/>
      <c r="L68" s="64"/>
      <c r="M68" s="99"/>
      <c r="N68" s="64"/>
      <c r="O68" s="64"/>
      <c r="P68" s="99"/>
      <c r="Q68" s="64"/>
      <c r="R68" s="64"/>
      <c r="S68" s="64"/>
      <c r="T68" s="99"/>
    </row>
    <row r="69" spans="1:20" x14ac:dyDescent="0.25">
      <c r="A69" s="62"/>
      <c r="B69" s="14"/>
      <c r="C69" s="14"/>
      <c r="D69" s="14"/>
      <c r="E69" s="112"/>
      <c r="F69" s="112"/>
      <c r="G69" s="112"/>
      <c r="H69" s="112"/>
      <c r="I69" s="112"/>
      <c r="J69" s="112"/>
      <c r="K69" s="64"/>
      <c r="L69" s="64"/>
      <c r="M69" s="99"/>
      <c r="N69" s="64"/>
      <c r="O69" s="64"/>
      <c r="P69" s="99"/>
      <c r="Q69" s="64"/>
      <c r="R69" s="64"/>
      <c r="S69" s="64"/>
      <c r="T69" s="99"/>
    </row>
    <row r="70" spans="1:20" x14ac:dyDescent="0.25">
      <c r="A70" s="62"/>
      <c r="B70" s="14"/>
      <c r="C70" s="14"/>
      <c r="D70" s="14"/>
      <c r="E70" s="112"/>
      <c r="F70" s="112"/>
      <c r="G70" s="112"/>
      <c r="H70" s="112"/>
      <c r="I70" s="112"/>
      <c r="J70" s="112"/>
      <c r="K70" s="64"/>
      <c r="L70" s="64"/>
      <c r="M70" s="99"/>
      <c r="N70" s="64"/>
      <c r="O70" s="64"/>
      <c r="P70" s="99"/>
      <c r="Q70" s="64"/>
      <c r="R70" s="64"/>
      <c r="S70" s="64"/>
      <c r="T70" s="99"/>
    </row>
    <row r="71" spans="1:20" x14ac:dyDescent="0.25">
      <c r="A71" s="62"/>
      <c r="B71" s="14"/>
      <c r="C71" s="14"/>
      <c r="D71" s="14"/>
      <c r="E71" s="112"/>
      <c r="F71" s="112"/>
      <c r="G71" s="112"/>
      <c r="H71" s="112"/>
      <c r="I71" s="112"/>
      <c r="J71" s="112"/>
      <c r="K71" s="64"/>
      <c r="L71" s="64"/>
      <c r="M71" s="99"/>
      <c r="N71" s="64"/>
      <c r="O71" s="64"/>
      <c r="P71" s="99"/>
      <c r="Q71" s="64"/>
      <c r="R71" s="64"/>
      <c r="S71" s="64"/>
      <c r="T71" s="99"/>
    </row>
    <row r="72" spans="1:20" x14ac:dyDescent="0.25">
      <c r="A72" s="62"/>
      <c r="B72" s="14"/>
      <c r="C72" s="14"/>
      <c r="D72" s="14"/>
      <c r="E72" s="112"/>
      <c r="F72" s="112"/>
      <c r="G72" s="112"/>
      <c r="H72" s="112"/>
      <c r="I72" s="112"/>
      <c r="J72" s="112"/>
      <c r="K72" s="64"/>
      <c r="L72" s="64"/>
      <c r="M72" s="99"/>
      <c r="N72" s="64"/>
      <c r="O72" s="64"/>
      <c r="P72" s="99"/>
      <c r="Q72" s="64"/>
      <c r="R72" s="64"/>
      <c r="S72" s="64"/>
      <c r="T72" s="99"/>
    </row>
    <row r="73" spans="1:20" x14ac:dyDescent="0.25">
      <c r="A73" s="62"/>
      <c r="B73" s="14"/>
      <c r="C73" s="14"/>
      <c r="D73" s="14"/>
      <c r="E73" s="112"/>
      <c r="F73" s="112"/>
      <c r="G73" s="112"/>
      <c r="H73" s="112"/>
      <c r="I73" s="112"/>
      <c r="J73" s="112"/>
      <c r="K73" s="64"/>
      <c r="L73" s="64"/>
      <c r="M73" s="99"/>
      <c r="N73" s="64"/>
      <c r="O73" s="64"/>
      <c r="P73" s="99"/>
      <c r="Q73" s="64"/>
      <c r="R73" s="64"/>
      <c r="S73" s="64"/>
      <c r="T73" s="99"/>
    </row>
    <row r="74" spans="1:20" x14ac:dyDescent="0.25">
      <c r="A74" s="62"/>
      <c r="B74" s="14"/>
      <c r="C74" s="14"/>
      <c r="D74" s="14"/>
      <c r="E74" s="112"/>
      <c r="F74" s="112"/>
      <c r="G74" s="112"/>
      <c r="H74" s="112"/>
      <c r="I74" s="112"/>
      <c r="J74" s="112"/>
      <c r="K74" s="64"/>
      <c r="L74" s="64"/>
      <c r="M74" s="99"/>
      <c r="N74" s="64"/>
      <c r="O74" s="64"/>
      <c r="P74" s="99"/>
      <c r="Q74" s="64"/>
      <c r="R74" s="64"/>
      <c r="S74" s="64"/>
      <c r="T74" s="99"/>
    </row>
    <row r="75" spans="1:20" x14ac:dyDescent="0.25">
      <c r="A75" s="62"/>
      <c r="B75" s="14"/>
      <c r="C75" s="14"/>
      <c r="D75" s="14"/>
      <c r="E75" s="112"/>
      <c r="F75" s="112"/>
      <c r="G75" s="112"/>
      <c r="H75" s="112"/>
      <c r="I75" s="112"/>
      <c r="J75" s="112"/>
      <c r="K75" s="64"/>
      <c r="L75" s="64"/>
      <c r="M75" s="99"/>
      <c r="N75" s="64"/>
      <c r="O75" s="64"/>
      <c r="P75" s="99"/>
      <c r="Q75" s="64"/>
      <c r="R75" s="64"/>
      <c r="S75" s="64"/>
      <c r="T75" s="99"/>
    </row>
    <row r="76" spans="1:20" x14ac:dyDescent="0.25">
      <c r="A76" s="62"/>
      <c r="B76" s="14"/>
      <c r="C76" s="14"/>
      <c r="D76" s="14"/>
      <c r="E76" s="112"/>
      <c r="F76" s="112"/>
      <c r="G76" s="112"/>
      <c r="H76" s="112"/>
      <c r="I76" s="112"/>
      <c r="J76" s="112"/>
      <c r="K76" s="64"/>
      <c r="L76" s="64"/>
      <c r="M76" s="99"/>
      <c r="N76" s="64"/>
      <c r="O76" s="64"/>
      <c r="P76" s="99"/>
      <c r="Q76" s="64"/>
      <c r="R76" s="64"/>
      <c r="S76" s="64"/>
      <c r="T76" s="99"/>
    </row>
    <row r="77" spans="1:20" x14ac:dyDescent="0.25">
      <c r="A77" s="62"/>
      <c r="B77" s="14"/>
      <c r="C77" s="14"/>
      <c r="D77" s="14"/>
      <c r="E77" s="112"/>
      <c r="F77" s="112"/>
      <c r="G77" s="112"/>
      <c r="H77" s="112"/>
      <c r="I77" s="112"/>
      <c r="J77" s="112"/>
      <c r="K77" s="64"/>
      <c r="L77" s="64"/>
      <c r="M77" s="99"/>
      <c r="N77" s="64"/>
      <c r="O77" s="64"/>
      <c r="P77" s="99"/>
      <c r="Q77" s="64"/>
      <c r="R77" s="64"/>
      <c r="S77" s="64"/>
      <c r="T77" s="99"/>
    </row>
    <row r="78" spans="1:20" x14ac:dyDescent="0.25">
      <c r="A78" s="62"/>
      <c r="B78" s="14"/>
      <c r="C78" s="14"/>
      <c r="D78" s="14"/>
      <c r="E78" s="112"/>
      <c r="F78" s="112"/>
      <c r="G78" s="112"/>
      <c r="H78" s="112"/>
      <c r="I78" s="112"/>
      <c r="J78" s="112"/>
      <c r="K78" s="64"/>
      <c r="L78" s="64"/>
      <c r="M78" s="99"/>
      <c r="N78" s="64"/>
      <c r="O78" s="64"/>
      <c r="P78" s="99"/>
      <c r="Q78" s="64"/>
      <c r="R78" s="64"/>
      <c r="S78" s="64"/>
      <c r="T78" s="99"/>
    </row>
    <row r="79" spans="1:20" x14ac:dyDescent="0.25">
      <c r="A79" s="62"/>
      <c r="B79" s="14"/>
      <c r="C79" s="14"/>
      <c r="D79" s="14"/>
      <c r="E79" s="112"/>
      <c r="F79" s="112"/>
      <c r="G79" s="112"/>
      <c r="H79" s="112"/>
      <c r="I79" s="112"/>
      <c r="J79" s="112"/>
      <c r="K79" s="64"/>
      <c r="L79" s="64"/>
      <c r="M79" s="99"/>
      <c r="N79" s="64"/>
      <c r="O79" s="64"/>
      <c r="P79" s="99"/>
      <c r="Q79" s="64"/>
      <c r="R79" s="64"/>
      <c r="S79" s="64"/>
      <c r="T79" s="99"/>
    </row>
    <row r="80" spans="1:20" x14ac:dyDescent="0.25">
      <c r="A80" s="62"/>
      <c r="B80" s="14"/>
      <c r="C80" s="14"/>
      <c r="D80" s="14"/>
      <c r="E80" s="112"/>
      <c r="F80" s="112"/>
      <c r="G80" s="112"/>
      <c r="H80" s="112"/>
      <c r="I80" s="112"/>
      <c r="J80" s="112"/>
      <c r="K80" s="64"/>
      <c r="L80" s="64"/>
      <c r="M80" s="99"/>
      <c r="N80" s="64"/>
      <c r="O80" s="64"/>
      <c r="P80" s="99"/>
      <c r="Q80" s="64"/>
      <c r="R80" s="64"/>
      <c r="S80" s="64"/>
      <c r="T80" s="99"/>
    </row>
    <row r="81" spans="1:20" x14ac:dyDescent="0.25">
      <c r="A81" s="62"/>
      <c r="B81" s="14"/>
      <c r="C81" s="14"/>
      <c r="D81" s="14"/>
      <c r="E81" s="112"/>
      <c r="F81" s="112"/>
      <c r="G81" s="112"/>
      <c r="H81" s="112"/>
      <c r="I81" s="112"/>
      <c r="J81" s="112"/>
      <c r="K81" s="64"/>
      <c r="L81" s="64"/>
      <c r="M81" s="99"/>
      <c r="N81" s="64"/>
      <c r="O81" s="64"/>
      <c r="P81" s="99"/>
      <c r="Q81" s="64"/>
      <c r="R81" s="64"/>
      <c r="S81" s="64"/>
      <c r="T81" s="99"/>
    </row>
    <row r="82" spans="1:20" x14ac:dyDescent="0.25">
      <c r="A82" s="62"/>
      <c r="B82" s="14"/>
      <c r="C82" s="14"/>
      <c r="D82" s="14"/>
      <c r="E82" s="112"/>
      <c r="F82" s="112"/>
      <c r="G82" s="112"/>
      <c r="H82" s="112"/>
      <c r="I82" s="112"/>
      <c r="J82" s="112"/>
      <c r="K82" s="64"/>
      <c r="L82" s="64"/>
      <c r="M82" s="99"/>
      <c r="N82" s="64"/>
      <c r="O82" s="64"/>
      <c r="P82" s="99"/>
      <c r="Q82" s="64"/>
      <c r="R82" s="64"/>
      <c r="S82" s="64"/>
      <c r="T82" s="99"/>
    </row>
    <row r="83" spans="1:20" x14ac:dyDescent="0.25">
      <c r="A83" s="62"/>
      <c r="B83" s="14"/>
      <c r="C83" s="14"/>
      <c r="D83" s="14"/>
      <c r="E83" s="112"/>
      <c r="F83" s="112"/>
      <c r="G83" s="112"/>
      <c r="H83" s="112"/>
      <c r="I83" s="112"/>
      <c r="J83" s="112"/>
      <c r="K83" s="64"/>
      <c r="L83" s="64"/>
      <c r="M83" s="99"/>
      <c r="N83" s="64"/>
      <c r="O83" s="64"/>
      <c r="P83" s="99"/>
      <c r="Q83" s="64"/>
      <c r="R83" s="64"/>
      <c r="S83" s="64"/>
      <c r="T83" s="99"/>
    </row>
    <row r="84" spans="1:20" x14ac:dyDescent="0.25">
      <c r="A84" s="62"/>
      <c r="B84" s="14"/>
      <c r="C84" s="14"/>
      <c r="D84" s="14"/>
      <c r="E84" s="112"/>
      <c r="F84" s="112"/>
      <c r="G84" s="112"/>
      <c r="H84" s="112"/>
      <c r="I84" s="112"/>
      <c r="J84" s="112"/>
      <c r="K84" s="64"/>
      <c r="L84" s="64"/>
      <c r="M84" s="99"/>
      <c r="N84" s="64"/>
      <c r="O84" s="64"/>
      <c r="P84" s="99"/>
      <c r="Q84" s="64"/>
      <c r="R84" s="64"/>
      <c r="S84" s="64"/>
      <c r="T84" s="99"/>
    </row>
    <row r="85" spans="1:20" x14ac:dyDescent="0.25">
      <c r="A85" s="62"/>
      <c r="B85" s="14"/>
      <c r="C85" s="14"/>
      <c r="D85" s="14"/>
      <c r="E85" s="112"/>
      <c r="F85" s="112"/>
      <c r="G85" s="112"/>
      <c r="H85" s="112"/>
      <c r="I85" s="112"/>
      <c r="J85" s="112"/>
      <c r="K85" s="64"/>
      <c r="L85" s="64"/>
      <c r="M85" s="64"/>
      <c r="N85" s="64"/>
      <c r="O85" s="64"/>
      <c r="P85" s="99"/>
      <c r="Q85" s="64"/>
      <c r="R85" s="64"/>
      <c r="S85" s="64"/>
      <c r="T85" s="99"/>
    </row>
    <row r="86" spans="1:20" x14ac:dyDescent="0.25">
      <c r="A86" s="62"/>
      <c r="B86" s="14"/>
      <c r="C86" s="14"/>
      <c r="D86" s="14"/>
      <c r="E86" s="112"/>
      <c r="F86" s="112"/>
      <c r="G86" s="112"/>
      <c r="H86" s="112"/>
      <c r="I86" s="112"/>
      <c r="J86" s="112"/>
      <c r="K86" s="64"/>
      <c r="L86" s="64"/>
      <c r="M86" s="64"/>
      <c r="N86" s="64"/>
      <c r="O86" s="64"/>
      <c r="P86" s="99"/>
      <c r="Q86" s="64"/>
      <c r="R86" s="64"/>
      <c r="S86" s="64"/>
      <c r="T86" s="99"/>
    </row>
    <row r="87" spans="1:20" x14ac:dyDescent="0.25">
      <c r="A87" s="62"/>
      <c r="B87" s="14"/>
      <c r="C87" s="14"/>
      <c r="D87" s="14"/>
      <c r="E87" s="112"/>
      <c r="F87" s="112"/>
      <c r="G87" s="112"/>
      <c r="H87" s="112"/>
      <c r="I87" s="112"/>
      <c r="J87" s="112"/>
      <c r="K87" s="64"/>
      <c r="L87" s="64"/>
      <c r="M87" s="64"/>
      <c r="N87" s="64"/>
      <c r="O87" s="64"/>
      <c r="P87" s="99"/>
      <c r="Q87" s="64"/>
      <c r="R87" s="64"/>
      <c r="S87" s="64"/>
      <c r="T87" s="99"/>
    </row>
    <row r="88" spans="1:20" x14ac:dyDescent="0.25">
      <c r="A88" s="62"/>
      <c r="B88" s="14"/>
      <c r="C88" s="14"/>
      <c r="D88" s="14"/>
      <c r="E88" s="112"/>
      <c r="F88" s="112"/>
      <c r="G88" s="112"/>
      <c r="H88" s="112"/>
      <c r="I88" s="112"/>
      <c r="J88" s="112"/>
      <c r="K88" s="64"/>
      <c r="L88" s="64"/>
      <c r="M88" s="64"/>
      <c r="N88" s="64"/>
      <c r="O88" s="64"/>
      <c r="P88" s="99"/>
      <c r="Q88" s="64"/>
      <c r="R88" s="64"/>
      <c r="S88" s="64"/>
      <c r="T88" s="99"/>
    </row>
    <row r="89" spans="1:20" x14ac:dyDescent="0.25">
      <c r="A89" s="62"/>
      <c r="B89" s="14"/>
      <c r="C89" s="14"/>
      <c r="D89" s="14"/>
      <c r="E89" s="112"/>
      <c r="F89" s="112"/>
      <c r="G89" s="112"/>
      <c r="H89" s="112"/>
      <c r="I89" s="112"/>
      <c r="J89" s="112"/>
      <c r="K89" s="64"/>
      <c r="L89" s="64"/>
      <c r="M89" s="64"/>
      <c r="N89" s="64"/>
      <c r="O89" s="64"/>
      <c r="P89" s="99"/>
      <c r="Q89" s="64"/>
      <c r="R89" s="64"/>
      <c r="S89" s="64"/>
      <c r="T89" s="99"/>
    </row>
    <row r="90" spans="1:20" x14ac:dyDescent="0.25">
      <c r="A90" s="62"/>
      <c r="B90" s="14"/>
      <c r="C90" s="14"/>
      <c r="D90" s="14"/>
      <c r="E90" s="112"/>
      <c r="F90" s="112"/>
      <c r="G90" s="112"/>
      <c r="H90" s="112"/>
      <c r="I90" s="112"/>
      <c r="J90" s="112"/>
      <c r="K90" s="64"/>
      <c r="L90" s="64"/>
      <c r="M90" s="64"/>
      <c r="N90" s="64"/>
      <c r="O90" s="64"/>
      <c r="P90" s="99"/>
      <c r="Q90" s="64"/>
      <c r="R90" s="64"/>
      <c r="S90" s="64"/>
      <c r="T90" s="99"/>
    </row>
    <row r="91" spans="1:20" x14ac:dyDescent="0.25">
      <c r="A91" s="62"/>
      <c r="B91" s="14"/>
      <c r="C91" s="14"/>
      <c r="D91" s="14"/>
      <c r="E91" s="112"/>
      <c r="F91" s="112"/>
      <c r="G91" s="112"/>
      <c r="H91" s="112"/>
      <c r="I91" s="112"/>
      <c r="J91" s="112"/>
      <c r="K91" s="64"/>
      <c r="L91" s="64"/>
      <c r="M91" s="64"/>
      <c r="N91" s="64"/>
      <c r="O91" s="64"/>
      <c r="P91" s="99"/>
      <c r="Q91" s="64"/>
      <c r="R91" s="64"/>
      <c r="S91" s="64"/>
      <c r="T91" s="99"/>
    </row>
    <row r="92" spans="1:20" x14ac:dyDescent="0.25">
      <c r="A92" s="62"/>
      <c r="B92" s="14"/>
      <c r="C92" s="14"/>
      <c r="D92" s="14"/>
      <c r="E92" s="112"/>
      <c r="F92" s="112"/>
      <c r="G92" s="112"/>
      <c r="H92" s="112"/>
      <c r="I92" s="112"/>
      <c r="J92" s="112"/>
      <c r="K92" s="64"/>
      <c r="L92" s="64"/>
      <c r="M92" s="64"/>
      <c r="N92" s="64"/>
      <c r="O92" s="64"/>
      <c r="P92" s="99"/>
      <c r="Q92" s="64"/>
      <c r="R92" s="64"/>
      <c r="S92" s="64"/>
      <c r="T92" s="99"/>
    </row>
    <row r="93" spans="1:20" x14ac:dyDescent="0.25">
      <c r="A93" s="62"/>
      <c r="B93" s="14"/>
      <c r="C93" s="14"/>
      <c r="D93" s="14"/>
      <c r="E93" s="112"/>
      <c r="F93" s="112"/>
      <c r="G93" s="112"/>
      <c r="H93" s="112"/>
      <c r="I93" s="112"/>
      <c r="J93" s="112"/>
      <c r="K93" s="64"/>
      <c r="L93" s="64"/>
      <c r="M93" s="64"/>
      <c r="N93" s="64"/>
      <c r="O93" s="64"/>
      <c r="P93" s="99"/>
      <c r="Q93" s="64"/>
      <c r="R93" s="64"/>
      <c r="S93" s="64"/>
      <c r="T93" s="99"/>
    </row>
    <row r="94" spans="1:20" x14ac:dyDescent="0.25">
      <c r="A94" s="62"/>
      <c r="B94" s="14"/>
      <c r="C94" s="14"/>
      <c r="D94" s="14"/>
      <c r="E94" s="112"/>
      <c r="F94" s="112"/>
      <c r="G94" s="112"/>
      <c r="H94" s="112"/>
      <c r="I94" s="112"/>
      <c r="J94" s="112"/>
      <c r="K94" s="64"/>
      <c r="L94" s="64"/>
      <c r="M94" s="64"/>
      <c r="N94" s="64"/>
      <c r="O94" s="64"/>
      <c r="P94" s="99"/>
      <c r="Q94" s="64"/>
      <c r="R94" s="64"/>
      <c r="S94" s="64"/>
      <c r="T94" s="99"/>
    </row>
    <row r="95" spans="1:20" x14ac:dyDescent="0.25">
      <c r="A95" s="62"/>
      <c r="B95" s="14"/>
      <c r="C95" s="14"/>
      <c r="D95" s="14"/>
      <c r="E95" s="112"/>
      <c r="F95" s="112"/>
      <c r="G95" s="112"/>
      <c r="H95" s="112"/>
      <c r="I95" s="112"/>
      <c r="J95" s="112"/>
      <c r="K95" s="64"/>
      <c r="L95" s="64"/>
      <c r="M95" s="64"/>
      <c r="N95" s="64"/>
      <c r="O95" s="64"/>
      <c r="P95" s="99"/>
      <c r="Q95" s="64"/>
      <c r="R95" s="64"/>
      <c r="S95" s="64"/>
      <c r="T95" s="99"/>
    </row>
    <row r="96" spans="1:20" x14ac:dyDescent="0.25">
      <c r="A96" s="62"/>
      <c r="B96" s="14"/>
      <c r="C96" s="14"/>
      <c r="D96" s="14"/>
      <c r="E96" s="112"/>
      <c r="F96" s="112"/>
      <c r="G96" s="112"/>
      <c r="H96" s="112"/>
      <c r="I96" s="112"/>
      <c r="J96" s="112"/>
      <c r="K96" s="64"/>
      <c r="L96" s="64"/>
      <c r="M96" s="64"/>
      <c r="N96" s="64"/>
      <c r="O96" s="64"/>
      <c r="P96" s="99"/>
      <c r="Q96" s="64"/>
      <c r="R96" s="64"/>
      <c r="S96" s="64"/>
      <c r="T96" s="99"/>
    </row>
    <row r="97" spans="1:20" x14ac:dyDescent="0.25">
      <c r="A97" s="62"/>
      <c r="B97" s="14"/>
      <c r="C97" s="14"/>
      <c r="D97" s="14"/>
      <c r="E97" s="112"/>
      <c r="F97" s="112"/>
      <c r="G97" s="112"/>
      <c r="H97" s="112"/>
      <c r="I97" s="112"/>
      <c r="J97" s="112"/>
      <c r="K97" s="64"/>
      <c r="L97" s="64"/>
      <c r="M97" s="64"/>
      <c r="N97" s="64"/>
      <c r="O97" s="64"/>
      <c r="P97" s="99"/>
      <c r="Q97" s="64"/>
      <c r="R97" s="64"/>
      <c r="S97" s="64"/>
      <c r="T97" s="99"/>
    </row>
    <row r="98" spans="1:20" x14ac:dyDescent="0.25">
      <c r="A98" s="62"/>
      <c r="B98" s="14"/>
      <c r="C98" s="14"/>
      <c r="D98" s="14"/>
      <c r="E98" s="112"/>
      <c r="F98" s="112"/>
      <c r="G98" s="112"/>
      <c r="H98" s="112"/>
      <c r="I98" s="112"/>
      <c r="J98" s="112"/>
      <c r="K98" s="64"/>
      <c r="L98" s="64"/>
      <c r="M98" s="64"/>
      <c r="N98" s="64"/>
      <c r="O98" s="64"/>
      <c r="P98" s="99"/>
      <c r="Q98" s="64"/>
      <c r="R98" s="64"/>
      <c r="S98" s="64"/>
      <c r="T98" s="99"/>
    </row>
    <row r="99" spans="1:20" x14ac:dyDescent="0.25">
      <c r="A99" s="62"/>
      <c r="B99" s="14"/>
      <c r="C99" s="14"/>
      <c r="D99" s="14"/>
      <c r="E99" s="112"/>
      <c r="F99" s="112"/>
      <c r="G99" s="112"/>
      <c r="H99" s="112"/>
      <c r="I99" s="112"/>
      <c r="J99" s="112"/>
      <c r="K99" s="64"/>
      <c r="L99" s="64"/>
      <c r="M99" s="64"/>
      <c r="N99" s="64"/>
      <c r="O99" s="64"/>
      <c r="P99" s="99"/>
      <c r="Q99" s="64"/>
      <c r="R99" s="64"/>
      <c r="S99" s="64"/>
      <c r="T99" s="99"/>
    </row>
    <row r="100" spans="1:20" x14ac:dyDescent="0.25">
      <c r="A100" s="62"/>
      <c r="B100" s="14"/>
      <c r="C100" s="14"/>
      <c r="D100" s="14"/>
      <c r="E100" s="112"/>
      <c r="F100" s="112"/>
      <c r="G100" s="112"/>
      <c r="H100" s="112"/>
      <c r="I100" s="112"/>
      <c r="J100" s="112"/>
      <c r="K100" s="64"/>
      <c r="L100" s="64"/>
      <c r="M100" s="64"/>
      <c r="N100" s="64"/>
      <c r="O100" s="64"/>
      <c r="P100" s="99"/>
      <c r="Q100" s="64"/>
      <c r="R100" s="64"/>
      <c r="S100" s="64"/>
      <c r="T100" s="99"/>
    </row>
    <row r="101" spans="1:20" x14ac:dyDescent="0.25">
      <c r="A101" s="62"/>
      <c r="B101" s="14"/>
      <c r="C101" s="14"/>
      <c r="D101" s="14"/>
      <c r="E101" s="112"/>
      <c r="F101" s="112"/>
      <c r="G101" s="112"/>
      <c r="H101" s="112"/>
      <c r="I101" s="112"/>
      <c r="J101" s="112"/>
      <c r="K101" s="64"/>
      <c r="L101" s="64"/>
      <c r="M101" s="64"/>
      <c r="N101" s="64"/>
      <c r="O101" s="64"/>
      <c r="P101" s="99"/>
      <c r="Q101" s="64"/>
      <c r="R101" s="64"/>
      <c r="S101" s="64"/>
      <c r="T101" s="64"/>
    </row>
    <row r="102" spans="1:20" x14ac:dyDescent="0.25">
      <c r="A102" s="62"/>
      <c r="B102" s="14"/>
      <c r="C102" s="14"/>
      <c r="D102" s="14"/>
      <c r="E102" s="112"/>
      <c r="F102" s="112"/>
      <c r="G102" s="112"/>
      <c r="H102" s="112"/>
      <c r="I102" s="112"/>
      <c r="J102" s="112"/>
      <c r="K102" s="64"/>
      <c r="L102" s="64"/>
      <c r="M102" s="64"/>
      <c r="N102" s="64"/>
      <c r="O102" s="64"/>
      <c r="P102" s="64"/>
      <c r="Q102" s="64"/>
      <c r="R102" s="64"/>
      <c r="S102" s="64"/>
      <c r="T102" s="64"/>
    </row>
    <row r="103" spans="1:20" x14ac:dyDescent="0.25">
      <c r="A103" s="62"/>
      <c r="B103" s="14"/>
      <c r="C103" s="14"/>
      <c r="D103" s="14"/>
      <c r="E103" s="112"/>
      <c r="F103" s="112"/>
      <c r="G103" s="112"/>
      <c r="H103" s="112"/>
      <c r="I103" s="112"/>
      <c r="J103" s="112"/>
      <c r="K103" s="64"/>
      <c r="L103" s="64"/>
      <c r="M103" s="64"/>
      <c r="N103" s="64"/>
      <c r="O103" s="64"/>
      <c r="P103" s="64"/>
      <c r="Q103" s="64"/>
      <c r="R103" s="64"/>
      <c r="S103" s="64"/>
      <c r="T103" s="64"/>
    </row>
    <row r="104" spans="1:20" x14ac:dyDescent="0.25">
      <c r="A104" s="62"/>
      <c r="B104" s="14"/>
      <c r="C104" s="14"/>
      <c r="D104" s="14"/>
      <c r="E104" s="112"/>
      <c r="F104" s="112"/>
      <c r="G104" s="112"/>
      <c r="H104" s="112"/>
      <c r="I104" s="112"/>
      <c r="J104" s="112"/>
      <c r="K104" s="64"/>
      <c r="L104" s="64"/>
      <c r="M104" s="64"/>
      <c r="N104" s="64"/>
      <c r="O104" s="64"/>
      <c r="P104" s="64"/>
      <c r="Q104" s="64"/>
      <c r="R104" s="64"/>
      <c r="S104" s="64"/>
      <c r="T104" s="64"/>
    </row>
    <row r="105" spans="1:20" x14ac:dyDescent="0.25">
      <c r="A105" s="62"/>
      <c r="B105" s="14"/>
      <c r="C105" s="14"/>
      <c r="D105" s="14"/>
      <c r="E105" s="112"/>
      <c r="F105" s="112"/>
      <c r="G105" s="112"/>
      <c r="H105" s="112"/>
      <c r="I105" s="112"/>
      <c r="J105" s="112"/>
      <c r="K105" s="64"/>
      <c r="L105" s="64"/>
      <c r="M105" s="64"/>
      <c r="N105" s="64"/>
      <c r="O105" s="64"/>
      <c r="P105" s="64"/>
      <c r="Q105" s="64"/>
      <c r="R105" s="64"/>
      <c r="S105" s="64"/>
      <c r="T105" s="64"/>
    </row>
    <row r="106" spans="1:20" x14ac:dyDescent="0.25">
      <c r="A106" s="62"/>
      <c r="B106" s="14"/>
      <c r="C106" s="14"/>
      <c r="D106" s="14"/>
      <c r="E106" s="112"/>
      <c r="F106" s="112"/>
      <c r="G106" s="112"/>
      <c r="H106" s="112"/>
      <c r="I106" s="112"/>
      <c r="J106" s="112"/>
      <c r="K106" s="64"/>
      <c r="L106" s="64"/>
      <c r="M106" s="64"/>
      <c r="N106" s="64"/>
      <c r="O106" s="64"/>
      <c r="P106" s="64"/>
      <c r="Q106" s="64"/>
      <c r="R106" s="64"/>
      <c r="S106" s="64"/>
      <c r="T106" s="64"/>
    </row>
    <row r="107" spans="1:20" x14ac:dyDescent="0.25">
      <c r="A107" s="62"/>
      <c r="B107" s="14"/>
      <c r="C107" s="14"/>
      <c r="D107" s="14"/>
      <c r="E107" s="112"/>
      <c r="F107" s="112"/>
      <c r="G107" s="112"/>
      <c r="H107" s="112"/>
      <c r="I107" s="112"/>
      <c r="J107" s="112"/>
      <c r="K107" s="64"/>
      <c r="L107" s="64"/>
      <c r="M107" s="64"/>
      <c r="N107" s="64"/>
      <c r="O107" s="64"/>
      <c r="P107" s="64"/>
      <c r="Q107" s="64"/>
      <c r="R107" s="64"/>
      <c r="S107" s="64"/>
      <c r="T107" s="64"/>
    </row>
    <row r="108" spans="1:20" x14ac:dyDescent="0.25">
      <c r="A108" s="62"/>
      <c r="B108" s="14"/>
      <c r="C108" s="14"/>
      <c r="D108" s="14"/>
      <c r="E108" s="112"/>
      <c r="F108" s="112"/>
      <c r="G108" s="112"/>
      <c r="H108" s="112"/>
      <c r="I108" s="112"/>
      <c r="J108" s="112"/>
      <c r="K108" s="64"/>
      <c r="L108" s="64"/>
      <c r="M108" s="64"/>
      <c r="N108" s="64"/>
      <c r="O108" s="64"/>
      <c r="P108" s="64"/>
      <c r="Q108" s="64"/>
      <c r="R108" s="64"/>
      <c r="S108" s="64"/>
      <c r="T108" s="64"/>
    </row>
    <row r="109" spans="1:20" x14ac:dyDescent="0.25">
      <c r="A109" s="62"/>
      <c r="B109" s="14"/>
      <c r="C109" s="14"/>
      <c r="D109" s="14"/>
      <c r="E109" s="112"/>
      <c r="F109" s="112"/>
      <c r="G109" s="112"/>
      <c r="H109" s="112"/>
      <c r="I109" s="112"/>
      <c r="J109" s="112"/>
      <c r="K109" s="64"/>
      <c r="L109" s="64"/>
      <c r="M109" s="64"/>
      <c r="N109" s="64"/>
      <c r="O109" s="64"/>
      <c r="P109" s="64"/>
      <c r="Q109" s="64"/>
      <c r="R109" s="64"/>
      <c r="S109" s="64"/>
      <c r="T109" s="64"/>
    </row>
    <row r="110" spans="1:20" x14ac:dyDescent="0.25">
      <c r="A110" s="62"/>
      <c r="B110" s="14"/>
      <c r="C110" s="14"/>
      <c r="D110" s="14"/>
      <c r="E110" s="112"/>
      <c r="F110" s="112"/>
      <c r="G110" s="112"/>
      <c r="H110" s="112"/>
      <c r="I110" s="112"/>
      <c r="J110" s="112"/>
      <c r="K110" s="64"/>
      <c r="L110" s="64"/>
      <c r="M110" s="64"/>
      <c r="N110" s="64"/>
      <c r="O110" s="64"/>
      <c r="P110" s="64"/>
      <c r="Q110" s="64"/>
      <c r="R110" s="64"/>
      <c r="S110" s="64"/>
      <c r="T110" s="64"/>
    </row>
    <row r="111" spans="1:20" x14ac:dyDescent="0.25">
      <c r="A111" s="62"/>
      <c r="B111" s="14"/>
      <c r="C111" s="14"/>
      <c r="D111" s="14"/>
      <c r="E111" s="112"/>
      <c r="F111" s="112"/>
      <c r="G111" s="112"/>
      <c r="H111" s="112"/>
      <c r="I111" s="112"/>
      <c r="J111" s="112"/>
      <c r="K111" s="64"/>
      <c r="L111" s="64"/>
      <c r="M111" s="64"/>
      <c r="N111" s="64"/>
      <c r="O111" s="64"/>
      <c r="P111" s="64"/>
      <c r="Q111" s="64"/>
      <c r="R111" s="64"/>
      <c r="S111" s="64"/>
      <c r="T111" s="64"/>
    </row>
    <row r="112" spans="1:20" x14ac:dyDescent="0.25">
      <c r="A112" s="62"/>
      <c r="B112" s="14"/>
      <c r="C112" s="14"/>
      <c r="D112" s="14"/>
      <c r="E112" s="112"/>
      <c r="F112" s="112"/>
      <c r="G112" s="112"/>
      <c r="H112" s="112"/>
      <c r="I112" s="112"/>
      <c r="J112" s="112"/>
      <c r="K112" s="64"/>
      <c r="L112" s="64"/>
      <c r="M112" s="64"/>
      <c r="N112" s="64"/>
      <c r="O112" s="64"/>
      <c r="P112" s="64"/>
      <c r="Q112" s="64"/>
      <c r="R112" s="64"/>
      <c r="S112" s="64"/>
      <c r="T112" s="64"/>
    </row>
    <row r="113" spans="1:20" x14ac:dyDescent="0.25">
      <c r="A113" s="62"/>
      <c r="B113" s="14"/>
      <c r="C113" s="14"/>
      <c r="D113" s="14"/>
      <c r="E113" s="112"/>
      <c r="F113" s="112"/>
      <c r="G113" s="112"/>
      <c r="H113" s="112"/>
      <c r="I113" s="112"/>
      <c r="J113" s="112"/>
      <c r="K113" s="64"/>
      <c r="L113" s="64"/>
      <c r="M113" s="64"/>
      <c r="N113" s="64"/>
      <c r="O113" s="64"/>
      <c r="P113" s="64"/>
      <c r="Q113" s="64"/>
      <c r="R113" s="64"/>
      <c r="S113" s="64"/>
      <c r="T113" s="64"/>
    </row>
    <row r="114" spans="1:20" x14ac:dyDescent="0.25">
      <c r="A114" s="62"/>
      <c r="B114" s="14"/>
      <c r="C114" s="14"/>
      <c r="D114" s="14"/>
      <c r="E114" s="112"/>
      <c r="F114" s="112"/>
      <c r="G114" s="112"/>
      <c r="H114" s="112"/>
      <c r="I114" s="112"/>
      <c r="J114" s="112"/>
      <c r="K114" s="64"/>
      <c r="L114" s="64"/>
      <c r="M114" s="64"/>
      <c r="N114" s="64"/>
      <c r="O114" s="64"/>
      <c r="P114" s="64"/>
      <c r="Q114" s="64"/>
      <c r="R114" s="64"/>
      <c r="S114" s="64"/>
      <c r="T114" s="64"/>
    </row>
    <row r="115" spans="1:20" x14ac:dyDescent="0.25">
      <c r="A115" s="62"/>
      <c r="B115" s="14"/>
      <c r="C115" s="14"/>
      <c r="D115" s="14"/>
      <c r="E115" s="112"/>
      <c r="F115" s="112"/>
      <c r="G115" s="112"/>
      <c r="H115" s="112"/>
      <c r="I115" s="112"/>
      <c r="J115" s="112"/>
      <c r="K115" s="64"/>
      <c r="L115" s="64"/>
      <c r="M115" s="64"/>
      <c r="N115" s="64"/>
      <c r="O115" s="64"/>
      <c r="P115" s="64"/>
      <c r="Q115" s="64"/>
      <c r="R115" s="64"/>
      <c r="S115" s="64"/>
      <c r="T115" s="64"/>
    </row>
    <row r="116" spans="1:20" x14ac:dyDescent="0.25">
      <c r="A116" s="62"/>
      <c r="B116" s="14"/>
      <c r="C116" s="14"/>
      <c r="D116" s="14"/>
      <c r="E116" s="112"/>
      <c r="F116" s="112"/>
      <c r="G116" s="112"/>
      <c r="H116" s="112"/>
      <c r="I116" s="112"/>
      <c r="J116" s="112"/>
      <c r="K116" s="64"/>
      <c r="L116" s="64"/>
      <c r="M116" s="64"/>
      <c r="N116" s="64"/>
      <c r="O116" s="64"/>
      <c r="P116" s="64"/>
      <c r="Q116" s="64"/>
      <c r="R116" s="64"/>
      <c r="S116" s="64"/>
      <c r="T116" s="64"/>
    </row>
    <row r="117" spans="1:20" x14ac:dyDescent="0.25">
      <c r="A117" s="62"/>
      <c r="B117" s="14"/>
      <c r="C117" s="14"/>
      <c r="D117" s="14"/>
      <c r="E117" s="112"/>
      <c r="F117" s="112"/>
      <c r="G117" s="112"/>
      <c r="H117" s="112"/>
      <c r="I117" s="112"/>
      <c r="J117" s="112"/>
      <c r="K117" s="64"/>
      <c r="L117" s="64"/>
      <c r="M117" s="64"/>
      <c r="N117" s="64"/>
      <c r="O117" s="64"/>
      <c r="P117" s="64"/>
      <c r="Q117" s="64"/>
      <c r="R117" s="64"/>
      <c r="S117" s="64"/>
      <c r="T117" s="64"/>
    </row>
    <row r="118" spans="1:20" x14ac:dyDescent="0.25">
      <c r="A118" s="62"/>
      <c r="B118" s="14"/>
      <c r="C118" s="14"/>
      <c r="D118" s="14"/>
      <c r="E118" s="112"/>
      <c r="F118" s="112"/>
      <c r="G118" s="112"/>
      <c r="H118" s="112"/>
      <c r="I118" s="112"/>
      <c r="J118" s="112"/>
      <c r="K118" s="64"/>
      <c r="L118" s="64"/>
      <c r="M118" s="64"/>
      <c r="N118" s="64"/>
      <c r="O118" s="64"/>
      <c r="P118" s="64"/>
      <c r="Q118" s="64"/>
      <c r="R118" s="64"/>
      <c r="S118" s="64"/>
      <c r="T118" s="64"/>
    </row>
    <row r="119" spans="1:20" x14ac:dyDescent="0.25">
      <c r="A119" s="62"/>
      <c r="B119" s="14"/>
      <c r="C119" s="14"/>
      <c r="D119" s="14"/>
      <c r="E119" s="112"/>
      <c r="F119" s="112"/>
      <c r="G119" s="112"/>
      <c r="H119" s="112"/>
      <c r="I119" s="112"/>
      <c r="J119" s="112"/>
      <c r="K119" s="64"/>
      <c r="L119" s="64"/>
      <c r="M119" s="64"/>
      <c r="N119" s="64"/>
      <c r="O119" s="64"/>
      <c r="P119" s="64"/>
      <c r="Q119" s="64"/>
      <c r="R119" s="64"/>
      <c r="S119" s="64"/>
      <c r="T119" s="64"/>
    </row>
    <row r="120" spans="1:20" x14ac:dyDescent="0.25">
      <c r="A120" s="62"/>
      <c r="B120" s="14"/>
      <c r="C120" s="14"/>
      <c r="D120" s="14"/>
      <c r="E120" s="112"/>
      <c r="F120" s="112"/>
      <c r="G120" s="112"/>
      <c r="H120" s="112"/>
      <c r="I120" s="112"/>
      <c r="J120" s="112"/>
      <c r="K120" s="64"/>
      <c r="L120" s="64"/>
      <c r="M120" s="64"/>
      <c r="N120" s="64"/>
      <c r="O120" s="64"/>
      <c r="P120" s="64"/>
      <c r="Q120" s="64"/>
      <c r="R120" s="64"/>
      <c r="S120" s="64"/>
      <c r="T120" s="64"/>
    </row>
    <row r="121" spans="1:20" x14ac:dyDescent="0.25">
      <c r="A121" s="62"/>
      <c r="B121" s="14"/>
      <c r="C121" s="14"/>
      <c r="D121" s="14"/>
      <c r="E121" s="112"/>
      <c r="F121" s="112"/>
      <c r="G121" s="112"/>
      <c r="H121" s="112"/>
      <c r="I121" s="112"/>
      <c r="J121" s="112"/>
      <c r="K121" s="64"/>
      <c r="L121" s="64"/>
      <c r="M121" s="64"/>
      <c r="N121" s="64"/>
      <c r="O121" s="64"/>
      <c r="P121" s="64"/>
      <c r="Q121" s="64"/>
      <c r="R121" s="64"/>
      <c r="S121" s="64"/>
      <c r="T121" s="64"/>
    </row>
    <row r="122" spans="1:20" x14ac:dyDescent="0.25">
      <c r="A122" s="62"/>
      <c r="B122" s="14"/>
      <c r="C122" s="14"/>
      <c r="D122" s="14"/>
      <c r="E122" s="112"/>
      <c r="F122" s="112"/>
      <c r="G122" s="112"/>
      <c r="H122" s="112"/>
      <c r="I122" s="112"/>
      <c r="J122" s="112"/>
      <c r="K122" s="64"/>
      <c r="L122" s="64"/>
      <c r="M122" s="64"/>
      <c r="N122" s="64"/>
      <c r="O122" s="64"/>
      <c r="P122" s="64"/>
      <c r="Q122" s="64"/>
      <c r="R122" s="64"/>
      <c r="S122" s="64"/>
      <c r="T122" s="64"/>
    </row>
    <row r="123" spans="1:20" x14ac:dyDescent="0.25">
      <c r="A123" s="62"/>
      <c r="B123" s="14"/>
      <c r="C123" s="14"/>
      <c r="D123" s="14"/>
      <c r="E123" s="112"/>
      <c r="F123" s="112"/>
      <c r="G123" s="112"/>
      <c r="H123" s="112"/>
      <c r="I123" s="112"/>
      <c r="J123" s="112"/>
      <c r="K123" s="64"/>
      <c r="L123" s="64"/>
      <c r="M123" s="64"/>
      <c r="N123" s="64"/>
      <c r="O123" s="64"/>
      <c r="P123" s="64"/>
      <c r="Q123" s="64"/>
      <c r="R123" s="64"/>
      <c r="S123" s="64"/>
      <c r="T123" s="64"/>
    </row>
    <row r="124" spans="1:20" x14ac:dyDescent="0.25">
      <c r="A124" s="62"/>
      <c r="B124" s="14"/>
      <c r="C124" s="14"/>
      <c r="D124" s="14"/>
      <c r="E124" s="112"/>
      <c r="F124" s="112"/>
      <c r="G124" s="112"/>
      <c r="H124" s="112"/>
      <c r="I124" s="112"/>
      <c r="J124" s="112"/>
      <c r="K124" s="64"/>
      <c r="L124" s="64"/>
      <c r="M124" s="64"/>
      <c r="N124" s="64"/>
      <c r="O124" s="64"/>
      <c r="P124" s="64"/>
      <c r="Q124" s="64"/>
      <c r="R124" s="64"/>
      <c r="S124" s="64"/>
      <c r="T124" s="64"/>
    </row>
    <row r="125" spans="1:20" x14ac:dyDescent="0.25">
      <c r="A125" s="62"/>
      <c r="B125" s="14"/>
      <c r="C125" s="14"/>
      <c r="D125" s="14"/>
      <c r="E125" s="112"/>
      <c r="F125" s="112"/>
      <c r="G125" s="112"/>
      <c r="H125" s="112"/>
      <c r="I125" s="112"/>
      <c r="J125" s="112"/>
      <c r="K125" s="64"/>
      <c r="L125" s="64"/>
      <c r="M125" s="64"/>
      <c r="N125" s="64"/>
      <c r="O125" s="64"/>
      <c r="P125" s="64"/>
      <c r="Q125" s="64"/>
      <c r="R125" s="64"/>
      <c r="S125" s="64"/>
      <c r="T125" s="64"/>
    </row>
    <row r="126" spans="1:20" x14ac:dyDescent="0.25">
      <c r="A126" s="62"/>
      <c r="B126" s="14"/>
      <c r="C126" s="14"/>
      <c r="D126" s="14"/>
      <c r="E126" s="112"/>
      <c r="F126" s="112"/>
      <c r="G126" s="112"/>
      <c r="H126" s="112"/>
      <c r="I126" s="112"/>
      <c r="J126" s="112"/>
      <c r="K126" s="64"/>
      <c r="L126" s="64"/>
      <c r="M126" s="64"/>
      <c r="N126" s="64"/>
      <c r="O126" s="64"/>
      <c r="P126" s="64"/>
      <c r="Q126" s="64"/>
      <c r="R126" s="64"/>
      <c r="S126" s="64"/>
      <c r="T126" s="64"/>
    </row>
    <row r="127" spans="1:20" x14ac:dyDescent="0.25">
      <c r="A127" s="62"/>
      <c r="B127" s="14"/>
      <c r="C127" s="14"/>
      <c r="D127" s="14"/>
      <c r="E127" s="112"/>
      <c r="F127" s="112"/>
      <c r="G127" s="112"/>
      <c r="H127" s="112"/>
      <c r="I127" s="112"/>
      <c r="J127" s="112"/>
      <c r="K127" s="64"/>
      <c r="L127" s="64"/>
      <c r="M127" s="64"/>
      <c r="N127" s="64"/>
      <c r="O127" s="64"/>
      <c r="P127" s="64"/>
      <c r="Q127" s="64"/>
      <c r="R127" s="64"/>
      <c r="S127" s="64"/>
      <c r="T127" s="64"/>
    </row>
    <row r="128" spans="1:20" x14ac:dyDescent="0.25">
      <c r="A128" s="62"/>
      <c r="B128" s="14"/>
      <c r="C128" s="14"/>
      <c r="D128" s="14"/>
      <c r="E128" s="112"/>
      <c r="F128" s="112"/>
      <c r="G128" s="112"/>
      <c r="H128" s="112"/>
      <c r="I128" s="112"/>
      <c r="J128" s="112"/>
      <c r="K128" s="64"/>
      <c r="L128" s="64"/>
      <c r="M128" s="64"/>
      <c r="N128" s="64"/>
      <c r="O128" s="64"/>
      <c r="P128" s="64"/>
      <c r="Q128" s="64"/>
      <c r="R128" s="64"/>
      <c r="S128" s="64"/>
      <c r="T128" s="64"/>
    </row>
    <row r="129" spans="1:20" x14ac:dyDescent="0.25">
      <c r="A129" s="62"/>
      <c r="B129" s="14"/>
      <c r="C129" s="14"/>
      <c r="D129" s="14"/>
      <c r="E129" s="112"/>
      <c r="F129" s="112"/>
      <c r="G129" s="112"/>
      <c r="H129" s="112"/>
      <c r="I129" s="112"/>
      <c r="J129" s="112"/>
      <c r="K129" s="64"/>
      <c r="L129" s="64"/>
      <c r="M129" s="64"/>
      <c r="N129" s="64"/>
      <c r="O129" s="64"/>
      <c r="P129" s="64"/>
      <c r="Q129" s="64"/>
      <c r="R129" s="64"/>
      <c r="S129" s="64"/>
      <c r="T129" s="64"/>
    </row>
    <row r="130" spans="1:20" x14ac:dyDescent="0.25">
      <c r="A130" s="62"/>
      <c r="B130" s="14"/>
      <c r="C130" s="14"/>
      <c r="D130" s="14"/>
      <c r="E130" s="112"/>
      <c r="F130" s="112"/>
      <c r="G130" s="112"/>
      <c r="H130" s="112"/>
      <c r="I130" s="112"/>
      <c r="J130" s="112"/>
      <c r="K130" s="64"/>
      <c r="L130" s="64"/>
      <c r="M130" s="64"/>
      <c r="N130" s="64"/>
      <c r="O130" s="64"/>
      <c r="P130" s="64"/>
      <c r="Q130" s="64"/>
      <c r="R130" s="64"/>
      <c r="S130" s="64"/>
      <c r="T130" s="64"/>
    </row>
    <row r="131" spans="1:20" x14ac:dyDescent="0.25">
      <c r="A131" s="62"/>
      <c r="B131" s="14"/>
      <c r="C131" s="14"/>
      <c r="D131" s="14"/>
      <c r="E131" s="112"/>
      <c r="F131" s="112"/>
      <c r="G131" s="112"/>
      <c r="H131" s="112"/>
      <c r="I131" s="112"/>
      <c r="J131" s="112"/>
      <c r="K131" s="64"/>
      <c r="L131" s="64"/>
      <c r="M131" s="64"/>
      <c r="N131" s="64"/>
      <c r="O131" s="64"/>
      <c r="P131" s="64"/>
      <c r="Q131" s="64"/>
      <c r="R131" s="64"/>
      <c r="S131" s="64"/>
      <c r="T131" s="64"/>
    </row>
    <row r="132" spans="1:20" x14ac:dyDescent="0.25">
      <c r="A132" s="62"/>
      <c r="B132" s="14"/>
      <c r="C132" s="14"/>
      <c r="D132" s="14"/>
      <c r="E132" s="112"/>
      <c r="F132" s="112"/>
      <c r="G132" s="112"/>
      <c r="H132" s="112"/>
      <c r="I132" s="112"/>
      <c r="J132" s="112"/>
      <c r="K132" s="64"/>
      <c r="L132" s="64"/>
      <c r="M132" s="64"/>
      <c r="N132" s="64"/>
      <c r="O132" s="64"/>
      <c r="P132" s="64"/>
      <c r="Q132" s="64"/>
      <c r="R132" s="64"/>
      <c r="S132" s="64"/>
      <c r="T132" s="64"/>
    </row>
    <row r="133" spans="1:20" x14ac:dyDescent="0.25">
      <c r="A133" s="62"/>
      <c r="B133" s="14"/>
      <c r="C133" s="14"/>
      <c r="D133" s="14"/>
      <c r="E133" s="112"/>
      <c r="F133" s="112"/>
      <c r="G133" s="112"/>
      <c r="H133" s="112"/>
      <c r="I133" s="112"/>
      <c r="J133" s="112"/>
      <c r="K133" s="64"/>
      <c r="L133" s="64"/>
      <c r="M133" s="64"/>
      <c r="N133" s="64"/>
      <c r="O133" s="64"/>
      <c r="P133" s="64"/>
      <c r="Q133" s="64"/>
      <c r="R133" s="64"/>
      <c r="S133" s="64"/>
      <c r="T133" s="64"/>
    </row>
    <row r="134" spans="1:20" x14ac:dyDescent="0.25">
      <c r="A134" s="62"/>
      <c r="B134" s="14"/>
      <c r="C134" s="14"/>
      <c r="D134" s="14"/>
      <c r="E134" s="112"/>
      <c r="F134" s="112"/>
      <c r="G134" s="112"/>
      <c r="H134" s="112"/>
      <c r="I134" s="112"/>
      <c r="J134" s="112"/>
      <c r="K134" s="64"/>
      <c r="L134" s="64"/>
      <c r="M134" s="64"/>
      <c r="N134" s="64"/>
      <c r="O134" s="64"/>
      <c r="P134" s="64"/>
      <c r="Q134" s="64"/>
      <c r="R134" s="64"/>
      <c r="S134" s="64"/>
      <c r="T134" s="64"/>
    </row>
    <row r="135" spans="1:20" x14ac:dyDescent="0.25">
      <c r="A135" s="62"/>
      <c r="B135" s="14"/>
      <c r="C135" s="14"/>
      <c r="D135" s="14"/>
      <c r="E135" s="112"/>
      <c r="F135" s="112"/>
      <c r="G135" s="112"/>
      <c r="H135" s="112"/>
      <c r="I135" s="112"/>
      <c r="J135" s="112"/>
      <c r="K135" s="64"/>
      <c r="L135" s="64"/>
      <c r="M135" s="64"/>
      <c r="N135" s="64"/>
      <c r="O135" s="64"/>
      <c r="P135" s="64"/>
      <c r="Q135" s="64"/>
      <c r="R135" s="64"/>
      <c r="S135" s="64"/>
      <c r="T135" s="64"/>
    </row>
    <row r="136" spans="1:20" x14ac:dyDescent="0.25">
      <c r="A136" s="62"/>
      <c r="B136" s="14"/>
      <c r="C136" s="14"/>
      <c r="D136" s="14"/>
      <c r="E136" s="112"/>
      <c r="F136" s="112"/>
      <c r="G136" s="112"/>
      <c r="H136" s="112"/>
      <c r="I136" s="112"/>
      <c r="J136" s="112"/>
      <c r="K136" s="64"/>
      <c r="L136" s="64"/>
      <c r="M136" s="64"/>
      <c r="N136" s="64"/>
      <c r="O136" s="64"/>
      <c r="P136" s="64"/>
      <c r="Q136" s="64"/>
      <c r="R136" s="64"/>
      <c r="S136" s="64"/>
      <c r="T136" s="64"/>
    </row>
    <row r="137" spans="1:20" x14ac:dyDescent="0.25">
      <c r="A137" s="62"/>
      <c r="B137" s="14"/>
      <c r="C137" s="14"/>
      <c r="D137" s="14"/>
      <c r="E137" s="112"/>
      <c r="F137" s="112"/>
      <c r="G137" s="112"/>
      <c r="H137" s="112"/>
      <c r="I137" s="112"/>
      <c r="J137" s="112"/>
      <c r="K137" s="64"/>
      <c r="L137" s="64"/>
      <c r="M137" s="64"/>
      <c r="N137" s="64"/>
      <c r="O137" s="64"/>
      <c r="P137" s="64"/>
      <c r="Q137" s="64"/>
      <c r="R137" s="64"/>
      <c r="S137" s="64"/>
      <c r="T137" s="64"/>
    </row>
    <row r="138" spans="1:20" x14ac:dyDescent="0.25">
      <c r="A138" s="62"/>
      <c r="B138" s="14"/>
      <c r="C138" s="14"/>
      <c r="D138" s="14"/>
      <c r="E138" s="112"/>
      <c r="F138" s="112"/>
      <c r="G138" s="112"/>
      <c r="H138" s="112"/>
      <c r="I138" s="112"/>
      <c r="J138" s="112"/>
      <c r="K138" s="64"/>
      <c r="L138" s="64"/>
      <c r="M138" s="64"/>
      <c r="N138" s="64"/>
      <c r="O138" s="64"/>
      <c r="P138" s="64"/>
      <c r="Q138" s="64"/>
      <c r="R138" s="64"/>
      <c r="S138" s="64"/>
      <c r="T138" s="64"/>
    </row>
    <row r="139" spans="1:20" x14ac:dyDescent="0.25">
      <c r="A139" s="62"/>
    </row>
    <row r="140" spans="1:20" x14ac:dyDescent="0.25">
      <c r="A140" s="62"/>
    </row>
    <row r="141" spans="1:20" x14ac:dyDescent="0.25">
      <c r="A141" s="62"/>
    </row>
    <row r="142" spans="1:20" x14ac:dyDescent="0.25">
      <c r="A142" s="62"/>
    </row>
    <row r="143" spans="1:20" x14ac:dyDescent="0.25">
      <c r="A143" s="62"/>
    </row>
    <row r="144" spans="1:20" x14ac:dyDescent="0.25">
      <c r="A144" s="62"/>
    </row>
    <row r="145" spans="1:1" x14ac:dyDescent="0.25">
      <c r="A145" s="62"/>
    </row>
    <row r="146" spans="1:1" x14ac:dyDescent="0.25">
      <c r="A146" s="62"/>
    </row>
    <row r="147" spans="1:1" x14ac:dyDescent="0.25">
      <c r="A147" s="62"/>
    </row>
    <row r="148" spans="1:1" x14ac:dyDescent="0.25">
      <c r="A148" s="62"/>
    </row>
    <row r="149" spans="1:1" x14ac:dyDescent="0.25">
      <c r="A149" s="62"/>
    </row>
    <row r="150" spans="1:1" x14ac:dyDescent="0.25">
      <c r="A150" s="62"/>
    </row>
    <row r="151" spans="1:1" x14ac:dyDescent="0.25">
      <c r="A151" s="62"/>
    </row>
    <row r="152" spans="1:1" x14ac:dyDescent="0.25">
      <c r="A152" s="62"/>
    </row>
    <row r="153" spans="1:1" x14ac:dyDescent="0.25">
      <c r="A153" s="62"/>
    </row>
    <row r="154" spans="1:1" x14ac:dyDescent="0.25">
      <c r="A154" s="62"/>
    </row>
    <row r="155" spans="1:1" x14ac:dyDescent="0.25">
      <c r="A155" s="62"/>
    </row>
    <row r="156" spans="1:1" x14ac:dyDescent="0.25">
      <c r="A156" s="62"/>
    </row>
    <row r="157" spans="1:1" x14ac:dyDescent="0.25">
      <c r="A157" s="62"/>
    </row>
    <row r="158" spans="1:1" x14ac:dyDescent="0.25">
      <c r="A158" s="62"/>
    </row>
    <row r="159" spans="1:1" x14ac:dyDescent="0.25">
      <c r="A159" s="62"/>
    </row>
    <row r="160" spans="1:1" x14ac:dyDescent="0.25">
      <c r="A160" s="62"/>
    </row>
    <row r="161" spans="1:1" x14ac:dyDescent="0.25">
      <c r="A161" s="62"/>
    </row>
    <row r="162" spans="1:1" x14ac:dyDescent="0.25">
      <c r="A162" s="62"/>
    </row>
  </sheetData>
  <mergeCells count="15">
    <mergeCell ref="T2:T4"/>
    <mergeCell ref="N3:O3"/>
    <mergeCell ref="P3:P4"/>
    <mergeCell ref="Q3:R3"/>
    <mergeCell ref="S3:S4"/>
    <mergeCell ref="B2:B4"/>
    <mergeCell ref="C2:C4"/>
    <mergeCell ref="D2:D4"/>
    <mergeCell ref="E3:F3"/>
    <mergeCell ref="G3:G4"/>
    <mergeCell ref="H3:I3"/>
    <mergeCell ref="J3:J4"/>
    <mergeCell ref="K3:L3"/>
    <mergeCell ref="M3:M4"/>
    <mergeCell ref="E2:S2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2060"/>
  </sheetPr>
  <dimension ref="A1:I122"/>
  <sheetViews>
    <sheetView workbookViewId="0"/>
  </sheetViews>
  <sheetFormatPr defaultRowHeight="15" x14ac:dyDescent="0.25"/>
  <cols>
    <col min="1" max="1" width="23.140625" style="78" customWidth="1"/>
    <col min="2" max="2" width="4.28515625" customWidth="1"/>
    <col min="3" max="3" width="11.5703125" style="67" customWidth="1"/>
    <col min="4" max="4" width="28.7109375" customWidth="1"/>
    <col min="5" max="5" width="11.140625" style="67" customWidth="1"/>
    <col min="6" max="6" width="10.7109375" style="67" customWidth="1"/>
    <col min="7" max="7" width="10.42578125" style="67" customWidth="1"/>
    <col min="8" max="9" width="11.42578125" style="67" customWidth="1"/>
  </cols>
  <sheetData>
    <row r="1" spans="1:9" s="79" customFormat="1" ht="29.25" customHeight="1" x14ac:dyDescent="0.4">
      <c r="A1" s="78"/>
      <c r="B1" s="86" t="s">
        <v>164</v>
      </c>
      <c r="C1" s="80"/>
      <c r="E1" s="80"/>
      <c r="F1" s="80"/>
      <c r="G1" s="80"/>
      <c r="H1" s="80"/>
      <c r="I1" s="80"/>
    </row>
    <row r="2" spans="1:9" ht="19.5" customHeight="1" x14ac:dyDescent="0.25">
      <c r="B2" s="158" t="s">
        <v>26</v>
      </c>
      <c r="C2" s="158" t="s">
        <v>159</v>
      </c>
      <c r="D2" s="158" t="s">
        <v>160</v>
      </c>
      <c r="E2" s="158" t="s">
        <v>161</v>
      </c>
      <c r="F2" s="158"/>
      <c r="G2" s="158"/>
      <c r="H2" s="158"/>
      <c r="I2" s="158" t="s">
        <v>162</v>
      </c>
    </row>
    <row r="3" spans="1:9" ht="18" customHeight="1" x14ac:dyDescent="0.25">
      <c r="B3" s="158"/>
      <c r="C3" s="158"/>
      <c r="D3" s="158"/>
      <c r="E3" s="158" t="s">
        <v>142</v>
      </c>
      <c r="F3" s="158"/>
      <c r="G3" s="158" t="s">
        <v>163</v>
      </c>
      <c r="H3" s="158"/>
      <c r="I3" s="158"/>
    </row>
    <row r="4" spans="1:9" ht="19.5" customHeight="1" thickBot="1" x14ac:dyDescent="0.3">
      <c r="B4" s="159"/>
      <c r="C4" s="159"/>
      <c r="D4" s="159"/>
      <c r="E4" s="88"/>
      <c r="F4" s="87">
        <v>0.6</v>
      </c>
      <c r="G4" s="88"/>
      <c r="H4" s="87">
        <v>0.4</v>
      </c>
      <c r="I4" s="159"/>
    </row>
    <row r="5" spans="1:9" ht="24" customHeight="1" x14ac:dyDescent="0.25">
      <c r="B5" s="81">
        <v>1</v>
      </c>
      <c r="C5" s="81">
        <f>'DAFTAR SISWA'!B6</f>
        <v>1255</v>
      </c>
      <c r="D5" s="82" t="str">
        <f>'DAFTAR SISWA'!D6</f>
        <v>Adya Woro Anggraeni</v>
      </c>
      <c r="E5" s="81">
        <v>65</v>
      </c>
      <c r="F5" s="104">
        <f>E5*60%</f>
        <v>39</v>
      </c>
      <c r="G5" s="81">
        <v>70</v>
      </c>
      <c r="H5" s="104">
        <f>G5*40%</f>
        <v>28</v>
      </c>
      <c r="I5" s="104">
        <f>SUM(F5+H5)</f>
        <v>67</v>
      </c>
    </row>
    <row r="6" spans="1:9" ht="21.75" customHeight="1" x14ac:dyDescent="0.25">
      <c r="B6" s="64">
        <v>2</v>
      </c>
      <c r="C6" s="64">
        <f>'DAFTAR SISWA'!B7</f>
        <v>1349</v>
      </c>
      <c r="D6" s="14" t="str">
        <f>'DAFTAR SISWA'!D7</f>
        <v>Amanda Nikeisya Sudibyo</v>
      </c>
      <c r="E6" s="64">
        <v>80</v>
      </c>
      <c r="F6" s="104">
        <f t="shared" ref="F6:F29" si="0">E6*60%</f>
        <v>48</v>
      </c>
      <c r="G6" s="64">
        <v>60</v>
      </c>
      <c r="H6" s="104">
        <f t="shared" ref="H6:H33" si="1">G6*40%</f>
        <v>24</v>
      </c>
      <c r="I6" s="104">
        <f t="shared" ref="I6:I41" si="2">SUM(F6+H6)</f>
        <v>72</v>
      </c>
    </row>
    <row r="7" spans="1:9" x14ac:dyDescent="0.25">
      <c r="B7" s="64">
        <v>3</v>
      </c>
      <c r="C7" s="64">
        <f>'DAFTAR SISWA'!B8</f>
        <v>1257</v>
      </c>
      <c r="D7" s="14" t="str">
        <f>'DAFTAR SISWA'!D8</f>
        <v>Bimo Anggamahenda</v>
      </c>
      <c r="E7" s="64"/>
      <c r="F7" s="104">
        <f t="shared" si="0"/>
        <v>0</v>
      </c>
      <c r="G7" s="64"/>
      <c r="H7" s="104">
        <f t="shared" si="1"/>
        <v>0</v>
      </c>
      <c r="I7" s="104">
        <f t="shared" si="2"/>
        <v>0</v>
      </c>
    </row>
    <row r="8" spans="1:9" ht="18" customHeight="1" x14ac:dyDescent="0.25">
      <c r="B8" s="64">
        <v>4</v>
      </c>
      <c r="C8" s="64">
        <f>'DAFTAR SISWA'!B9</f>
        <v>1258</v>
      </c>
      <c r="D8" s="14" t="str">
        <f>'DAFTAR SISWA'!D9</f>
        <v>Bungah Rizki Rokhimah</v>
      </c>
      <c r="E8" s="64"/>
      <c r="F8" s="104">
        <f t="shared" si="0"/>
        <v>0</v>
      </c>
      <c r="G8" s="64"/>
      <c r="H8" s="104">
        <f t="shared" si="1"/>
        <v>0</v>
      </c>
      <c r="I8" s="104">
        <f t="shared" si="2"/>
        <v>0</v>
      </c>
    </row>
    <row r="9" spans="1:9" ht="18.75" customHeight="1" x14ac:dyDescent="0.25">
      <c r="B9" s="64">
        <v>5</v>
      </c>
      <c r="C9" s="64">
        <f>'DAFTAR SISWA'!B10</f>
        <v>1259</v>
      </c>
      <c r="D9" s="14" t="str">
        <f>'DAFTAR SISWA'!D10</f>
        <v>Enggar Megawantoro</v>
      </c>
      <c r="E9" s="64"/>
      <c r="F9" s="104">
        <f t="shared" si="0"/>
        <v>0</v>
      </c>
      <c r="G9" s="64"/>
      <c r="H9" s="104">
        <f t="shared" si="1"/>
        <v>0</v>
      </c>
      <c r="I9" s="104">
        <f t="shared" si="2"/>
        <v>0</v>
      </c>
    </row>
    <row r="10" spans="1:9" ht="18" customHeight="1" x14ac:dyDescent="0.25">
      <c r="B10" s="64">
        <v>6</v>
      </c>
      <c r="C10" s="64">
        <f>'DAFTAR SISWA'!B11</f>
        <v>1260</v>
      </c>
      <c r="D10" s="14" t="str">
        <f>'DAFTAR SISWA'!D11</f>
        <v xml:space="preserve">Firman Ainur Rahmad </v>
      </c>
      <c r="E10" s="64"/>
      <c r="F10" s="104">
        <f t="shared" si="0"/>
        <v>0</v>
      </c>
      <c r="G10" s="64"/>
      <c r="H10" s="104">
        <f t="shared" si="1"/>
        <v>0</v>
      </c>
      <c r="I10" s="104">
        <f t="shared" si="2"/>
        <v>0</v>
      </c>
    </row>
    <row r="11" spans="1:9" ht="18" customHeight="1" x14ac:dyDescent="0.25">
      <c r="B11" s="64">
        <v>7</v>
      </c>
      <c r="C11" s="64">
        <f>'DAFTAR SISWA'!B12</f>
        <v>1263</v>
      </c>
      <c r="D11" s="14" t="str">
        <f>'DAFTAR SISWA'!D12</f>
        <v>Indra Setyawan</v>
      </c>
      <c r="E11" s="64"/>
      <c r="F11" s="104">
        <f t="shared" si="0"/>
        <v>0</v>
      </c>
      <c r="G11" s="64"/>
      <c r="H11" s="104">
        <f t="shared" si="1"/>
        <v>0</v>
      </c>
      <c r="I11" s="104">
        <f t="shared" si="2"/>
        <v>0</v>
      </c>
    </row>
    <row r="12" spans="1:9" ht="20.25" customHeight="1" x14ac:dyDescent="0.25">
      <c r="B12" s="64">
        <v>8</v>
      </c>
      <c r="C12" s="64">
        <f>'DAFTAR SISWA'!B13</f>
        <v>1311</v>
      </c>
      <c r="D12" s="14" t="str">
        <f>'DAFTAR SISWA'!D13</f>
        <v>Ismi Nur Fadilah</v>
      </c>
      <c r="E12" s="64"/>
      <c r="F12" s="104">
        <f t="shared" si="0"/>
        <v>0</v>
      </c>
      <c r="G12" s="64"/>
      <c r="H12" s="104">
        <f t="shared" si="1"/>
        <v>0</v>
      </c>
      <c r="I12" s="104">
        <f t="shared" si="2"/>
        <v>0</v>
      </c>
    </row>
    <row r="13" spans="1:9" ht="17.25" customHeight="1" x14ac:dyDescent="0.25">
      <c r="B13" s="64">
        <v>9</v>
      </c>
      <c r="C13" s="64">
        <f>'DAFTAR SISWA'!B14</f>
        <v>1264</v>
      </c>
      <c r="D13" s="14" t="str">
        <f>'DAFTAR SISWA'!D14</f>
        <v>Jordan Ahmad Kautsar</v>
      </c>
      <c r="E13" s="64"/>
      <c r="F13" s="104">
        <f t="shared" si="0"/>
        <v>0</v>
      </c>
      <c r="G13" s="64"/>
      <c r="H13" s="104">
        <f t="shared" si="1"/>
        <v>0</v>
      </c>
      <c r="I13" s="104">
        <f t="shared" si="2"/>
        <v>0</v>
      </c>
    </row>
    <row r="14" spans="1:9" ht="17.25" customHeight="1" x14ac:dyDescent="0.25">
      <c r="B14" s="64">
        <v>10</v>
      </c>
      <c r="C14" s="64">
        <f>'DAFTAR SISWA'!B15</f>
        <v>1351</v>
      </c>
      <c r="D14" s="14" t="str">
        <f>'DAFTAR SISWA'!D15</f>
        <v xml:space="preserve">Kahfila Zahra Aulia </v>
      </c>
      <c r="E14" s="64"/>
      <c r="F14" s="104">
        <f t="shared" si="0"/>
        <v>0</v>
      </c>
      <c r="G14" s="64"/>
      <c r="H14" s="104">
        <f t="shared" si="1"/>
        <v>0</v>
      </c>
      <c r="I14" s="104">
        <f t="shared" si="2"/>
        <v>0</v>
      </c>
    </row>
    <row r="15" spans="1:9" ht="18" customHeight="1" x14ac:dyDescent="0.25">
      <c r="B15" s="64">
        <v>11</v>
      </c>
      <c r="C15" s="64">
        <f>'DAFTAR SISWA'!B16</f>
        <v>1265</v>
      </c>
      <c r="D15" s="14" t="str">
        <f>'DAFTAR SISWA'!D16</f>
        <v>Marvin Aditya Pratama</v>
      </c>
      <c r="E15" s="64"/>
      <c r="F15" s="104">
        <f t="shared" si="0"/>
        <v>0</v>
      </c>
      <c r="G15" s="64"/>
      <c r="H15" s="104">
        <f t="shared" si="1"/>
        <v>0</v>
      </c>
      <c r="I15" s="104">
        <f t="shared" si="2"/>
        <v>0</v>
      </c>
    </row>
    <row r="16" spans="1:9" ht="18" customHeight="1" x14ac:dyDescent="0.25">
      <c r="B16" s="64">
        <v>12</v>
      </c>
      <c r="C16" s="64">
        <f>'DAFTAR SISWA'!B17</f>
        <v>1266</v>
      </c>
      <c r="D16" s="14" t="str">
        <f>'DAFTAR SISWA'!D17</f>
        <v>Muhammad Jibril Al Hafidz</v>
      </c>
      <c r="E16" s="64"/>
      <c r="F16" s="104">
        <f t="shared" si="0"/>
        <v>0</v>
      </c>
      <c r="G16" s="64"/>
      <c r="H16" s="104">
        <f t="shared" si="1"/>
        <v>0</v>
      </c>
      <c r="I16" s="104">
        <f t="shared" si="2"/>
        <v>0</v>
      </c>
    </row>
    <row r="17" spans="2:9" ht="17.25" customHeight="1" x14ac:dyDescent="0.25">
      <c r="B17" s="64">
        <v>13</v>
      </c>
      <c r="C17" s="64">
        <f>'DAFTAR SISWA'!B18</f>
        <v>1267</v>
      </c>
      <c r="D17" s="14" t="str">
        <f>'DAFTAR SISWA'!D18</f>
        <v>Muhammad Khoirun Hanafi</v>
      </c>
      <c r="E17" s="64"/>
      <c r="F17" s="104">
        <f t="shared" si="0"/>
        <v>0</v>
      </c>
      <c r="G17" s="64"/>
      <c r="H17" s="104">
        <f t="shared" si="1"/>
        <v>0</v>
      </c>
      <c r="I17" s="104">
        <f t="shared" si="2"/>
        <v>0</v>
      </c>
    </row>
    <row r="18" spans="2:9" ht="20.25" customHeight="1" x14ac:dyDescent="0.25">
      <c r="B18" s="64">
        <v>14</v>
      </c>
      <c r="C18" s="64">
        <f>'DAFTAR SISWA'!B19</f>
        <v>1269</v>
      </c>
      <c r="D18" s="14" t="str">
        <f>'DAFTAR SISWA'!D19</f>
        <v>Nila Nafira</v>
      </c>
      <c r="E18" s="64"/>
      <c r="F18" s="104">
        <f t="shared" si="0"/>
        <v>0</v>
      </c>
      <c r="G18" s="64"/>
      <c r="H18" s="104">
        <f t="shared" si="1"/>
        <v>0</v>
      </c>
      <c r="I18" s="104">
        <f t="shared" si="2"/>
        <v>0</v>
      </c>
    </row>
    <row r="19" spans="2:9" ht="17.25" customHeight="1" x14ac:dyDescent="0.25">
      <c r="B19" s="64">
        <v>15</v>
      </c>
      <c r="C19" s="64">
        <f>'DAFTAR SISWA'!B20</f>
        <v>1389</v>
      </c>
      <c r="D19" s="14" t="str">
        <f>'DAFTAR SISWA'!D20</f>
        <v xml:space="preserve">Oktavia Vivi Novita </v>
      </c>
      <c r="E19" s="64"/>
      <c r="F19" s="104">
        <f t="shared" si="0"/>
        <v>0</v>
      </c>
      <c r="G19" s="64"/>
      <c r="H19" s="104">
        <f t="shared" si="1"/>
        <v>0</v>
      </c>
      <c r="I19" s="104">
        <f t="shared" si="2"/>
        <v>0</v>
      </c>
    </row>
    <row r="20" spans="2:9" ht="18.75" customHeight="1" x14ac:dyDescent="0.25">
      <c r="B20" s="64">
        <v>16</v>
      </c>
      <c r="C20" s="64">
        <f>'DAFTAR SISWA'!B21</f>
        <v>1270</v>
      </c>
      <c r="D20" s="14" t="str">
        <f>'DAFTAR SISWA'!D21</f>
        <v>Patricia Chiquitita</v>
      </c>
      <c r="E20" s="64"/>
      <c r="F20" s="104">
        <f t="shared" si="0"/>
        <v>0</v>
      </c>
      <c r="G20" s="64"/>
      <c r="H20" s="104">
        <f t="shared" si="1"/>
        <v>0</v>
      </c>
      <c r="I20" s="104">
        <f t="shared" si="2"/>
        <v>0</v>
      </c>
    </row>
    <row r="21" spans="2:9" ht="17.25" customHeight="1" x14ac:dyDescent="0.25">
      <c r="B21" s="64">
        <v>17</v>
      </c>
      <c r="C21" s="64">
        <f>'DAFTAR SISWA'!B22</f>
        <v>1271</v>
      </c>
      <c r="D21" s="14" t="str">
        <f>'DAFTAR SISWA'!D22</f>
        <v>Rafa Aditya</v>
      </c>
      <c r="E21" s="64"/>
      <c r="F21" s="104">
        <f t="shared" si="0"/>
        <v>0</v>
      </c>
      <c r="G21" s="64"/>
      <c r="H21" s="104">
        <f t="shared" si="1"/>
        <v>0</v>
      </c>
      <c r="I21" s="104">
        <f t="shared" si="2"/>
        <v>0</v>
      </c>
    </row>
    <row r="22" spans="2:9" ht="18" customHeight="1" x14ac:dyDescent="0.25">
      <c r="B22" s="64">
        <v>18</v>
      </c>
      <c r="C22" s="64">
        <f>'DAFTAR SISWA'!B23</f>
        <v>1272</v>
      </c>
      <c r="D22" s="14" t="str">
        <f>'DAFTAR SISWA'!D23</f>
        <v>Rifah Akaya Udin</v>
      </c>
      <c r="E22" s="64"/>
      <c r="F22" s="104">
        <f t="shared" si="0"/>
        <v>0</v>
      </c>
      <c r="G22" s="64"/>
      <c r="H22" s="104">
        <f t="shared" si="1"/>
        <v>0</v>
      </c>
      <c r="I22" s="104">
        <f t="shared" si="2"/>
        <v>0</v>
      </c>
    </row>
    <row r="23" spans="2:9" ht="17.25" customHeight="1" x14ac:dyDescent="0.25">
      <c r="B23" s="64">
        <v>19</v>
      </c>
      <c r="C23" s="64">
        <f>'DAFTAR SISWA'!B24</f>
        <v>1254</v>
      </c>
      <c r="D23" s="14" t="str">
        <f>'DAFTAR SISWA'!D24</f>
        <v>Rifky Ardiansyah</v>
      </c>
      <c r="E23" s="64"/>
      <c r="F23" s="104">
        <f t="shared" si="0"/>
        <v>0</v>
      </c>
      <c r="G23" s="64"/>
      <c r="H23" s="104">
        <f t="shared" si="1"/>
        <v>0</v>
      </c>
      <c r="I23" s="104">
        <f t="shared" si="2"/>
        <v>0</v>
      </c>
    </row>
    <row r="24" spans="2:9" ht="18.75" customHeight="1" x14ac:dyDescent="0.25">
      <c r="B24" s="64">
        <v>20</v>
      </c>
      <c r="C24" s="64">
        <f>'DAFTAR SISWA'!B25</f>
        <v>1241</v>
      </c>
      <c r="D24" s="14" t="str">
        <f>'DAFTAR SISWA'!D25</f>
        <v>Rizal Hendriawan</v>
      </c>
      <c r="E24" s="64"/>
      <c r="F24" s="104">
        <f t="shared" si="0"/>
        <v>0</v>
      </c>
      <c r="G24" s="64"/>
      <c r="H24" s="104">
        <f t="shared" si="1"/>
        <v>0</v>
      </c>
      <c r="I24" s="104">
        <f t="shared" si="2"/>
        <v>0</v>
      </c>
    </row>
    <row r="25" spans="2:9" ht="17.25" customHeight="1" x14ac:dyDescent="0.25">
      <c r="B25" s="64">
        <v>21</v>
      </c>
      <c r="C25" s="64">
        <f>'DAFTAR SISWA'!B26</f>
        <v>1274</v>
      </c>
      <c r="D25" s="14" t="str">
        <f>'DAFTAR SISWA'!D26</f>
        <v>Robiyatul Adawiyah</v>
      </c>
      <c r="E25" s="64">
        <v>100</v>
      </c>
      <c r="F25" s="104">
        <f t="shared" si="0"/>
        <v>60</v>
      </c>
      <c r="G25" s="64">
        <v>50</v>
      </c>
      <c r="H25" s="104">
        <f t="shared" si="1"/>
        <v>20</v>
      </c>
      <c r="I25" s="104">
        <f t="shared" si="2"/>
        <v>80</v>
      </c>
    </row>
    <row r="26" spans="2:9" ht="16.5" customHeight="1" x14ac:dyDescent="0.25">
      <c r="B26" s="64">
        <v>22</v>
      </c>
      <c r="C26" s="64">
        <f>'DAFTAR SISWA'!B27</f>
        <v>1275</v>
      </c>
      <c r="D26" s="14" t="str">
        <f>'DAFTAR SISWA'!D27</f>
        <v>Safitri Ayu Wulandari</v>
      </c>
      <c r="E26" s="64"/>
      <c r="F26" s="104">
        <f t="shared" si="0"/>
        <v>0</v>
      </c>
      <c r="G26" s="64"/>
      <c r="H26" s="104">
        <f t="shared" si="1"/>
        <v>0</v>
      </c>
      <c r="I26" s="104">
        <f t="shared" si="2"/>
        <v>0</v>
      </c>
    </row>
    <row r="27" spans="2:9" ht="15.75" customHeight="1" x14ac:dyDescent="0.25">
      <c r="B27" s="64">
        <v>23</v>
      </c>
      <c r="C27" s="64">
        <f>'DAFTAR SISWA'!B28</f>
        <v>1423</v>
      </c>
      <c r="D27" s="14" t="str">
        <f>'DAFTAR SISWA'!D28</f>
        <v xml:space="preserve">Saira Rachman </v>
      </c>
      <c r="E27" s="64"/>
      <c r="F27" s="104">
        <f t="shared" si="0"/>
        <v>0</v>
      </c>
      <c r="G27" s="64"/>
      <c r="H27" s="104">
        <f t="shared" si="1"/>
        <v>0</v>
      </c>
      <c r="I27" s="104">
        <f t="shared" si="2"/>
        <v>0</v>
      </c>
    </row>
    <row r="28" spans="2:9" ht="17.25" customHeight="1" x14ac:dyDescent="0.25">
      <c r="B28" s="64">
        <v>24</v>
      </c>
      <c r="C28" s="64">
        <f>'DAFTAR SISWA'!B29</f>
        <v>1244</v>
      </c>
      <c r="D28" s="14" t="str">
        <f>'DAFTAR SISWA'!D29</f>
        <v>Sisca Indriani Harsari</v>
      </c>
      <c r="E28" s="64"/>
      <c r="F28" s="104">
        <f t="shared" si="0"/>
        <v>0</v>
      </c>
      <c r="G28" s="64"/>
      <c r="H28" s="104">
        <f t="shared" si="1"/>
        <v>0</v>
      </c>
      <c r="I28" s="104">
        <f t="shared" si="2"/>
        <v>0</v>
      </c>
    </row>
    <row r="29" spans="2:9" ht="18" customHeight="1" x14ac:dyDescent="0.25">
      <c r="B29" s="64">
        <v>25</v>
      </c>
      <c r="C29" s="64">
        <f>'DAFTAR SISWA'!B30</f>
        <v>1249</v>
      </c>
      <c r="D29" s="14" t="str">
        <f>'DAFTAR SISWA'!D30</f>
        <v>Zaidan Arley</v>
      </c>
      <c r="E29" s="64"/>
      <c r="F29" s="104">
        <f t="shared" si="0"/>
        <v>0</v>
      </c>
      <c r="G29" s="64"/>
      <c r="H29" s="104">
        <f t="shared" si="1"/>
        <v>0</v>
      </c>
      <c r="I29" s="104">
        <f t="shared" si="2"/>
        <v>0</v>
      </c>
    </row>
    <row r="30" spans="2:9" x14ac:dyDescent="0.25">
      <c r="B30" s="14"/>
      <c r="C30" s="64"/>
      <c r="D30" s="14"/>
      <c r="E30" s="64"/>
      <c r="F30" s="105"/>
      <c r="G30" s="64"/>
      <c r="H30" s="104">
        <f t="shared" si="1"/>
        <v>0</v>
      </c>
      <c r="I30" s="104">
        <f t="shared" si="2"/>
        <v>0</v>
      </c>
    </row>
    <row r="31" spans="2:9" x14ac:dyDescent="0.25">
      <c r="B31" s="14"/>
      <c r="C31" s="64"/>
      <c r="D31" s="14"/>
      <c r="E31" s="64"/>
      <c r="F31" s="105"/>
      <c r="G31" s="64"/>
      <c r="H31" s="104">
        <f t="shared" si="1"/>
        <v>0</v>
      </c>
      <c r="I31" s="104">
        <f t="shared" si="2"/>
        <v>0</v>
      </c>
    </row>
    <row r="32" spans="2:9" x14ac:dyDescent="0.25">
      <c r="B32" s="14"/>
      <c r="C32" s="64"/>
      <c r="D32" s="14"/>
      <c r="E32" s="64"/>
      <c r="F32" s="105"/>
      <c r="G32" s="64"/>
      <c r="H32" s="104">
        <f t="shared" si="1"/>
        <v>0</v>
      </c>
      <c r="I32" s="104">
        <f t="shared" si="2"/>
        <v>0</v>
      </c>
    </row>
    <row r="33" spans="2:9" x14ac:dyDescent="0.25">
      <c r="B33" s="14"/>
      <c r="C33" s="64"/>
      <c r="D33" s="14"/>
      <c r="E33" s="64"/>
      <c r="F33" s="105"/>
      <c r="G33" s="64"/>
      <c r="H33" s="104">
        <f t="shared" si="1"/>
        <v>0</v>
      </c>
      <c r="I33" s="104">
        <f t="shared" si="2"/>
        <v>0</v>
      </c>
    </row>
    <row r="34" spans="2:9" x14ac:dyDescent="0.25">
      <c r="B34" s="14"/>
      <c r="C34" s="64"/>
      <c r="D34" s="14"/>
      <c r="E34" s="64"/>
      <c r="F34" s="105"/>
      <c r="G34" s="64"/>
      <c r="H34" s="105"/>
      <c r="I34" s="104">
        <f t="shared" si="2"/>
        <v>0</v>
      </c>
    </row>
    <row r="35" spans="2:9" x14ac:dyDescent="0.25">
      <c r="B35" s="14"/>
      <c r="C35" s="64"/>
      <c r="D35" s="14"/>
      <c r="E35" s="64"/>
      <c r="F35" s="105"/>
      <c r="G35" s="64"/>
      <c r="H35" s="105"/>
      <c r="I35" s="104">
        <f t="shared" si="2"/>
        <v>0</v>
      </c>
    </row>
    <row r="36" spans="2:9" x14ac:dyDescent="0.25">
      <c r="B36" s="14"/>
      <c r="C36" s="64"/>
      <c r="D36" s="14"/>
      <c r="E36" s="64"/>
      <c r="F36" s="105"/>
      <c r="G36" s="64"/>
      <c r="H36" s="105"/>
      <c r="I36" s="104">
        <f t="shared" si="2"/>
        <v>0</v>
      </c>
    </row>
    <row r="37" spans="2:9" x14ac:dyDescent="0.25">
      <c r="B37" s="14"/>
      <c r="C37" s="64"/>
      <c r="D37" s="14"/>
      <c r="E37" s="64"/>
      <c r="F37" s="105"/>
      <c r="G37" s="64"/>
      <c r="H37" s="105"/>
      <c r="I37" s="104">
        <f t="shared" si="2"/>
        <v>0</v>
      </c>
    </row>
    <row r="38" spans="2:9" x14ac:dyDescent="0.25">
      <c r="B38" s="14"/>
      <c r="C38" s="64"/>
      <c r="D38" s="14"/>
      <c r="E38" s="64"/>
      <c r="F38" s="105"/>
      <c r="G38" s="64"/>
      <c r="H38" s="105"/>
      <c r="I38" s="104">
        <f t="shared" si="2"/>
        <v>0</v>
      </c>
    </row>
    <row r="39" spans="2:9" x14ac:dyDescent="0.25">
      <c r="B39" s="14"/>
      <c r="C39" s="64"/>
      <c r="D39" s="14"/>
      <c r="E39" s="64"/>
      <c r="F39" s="105"/>
      <c r="G39" s="64"/>
      <c r="H39" s="105"/>
      <c r="I39" s="104">
        <f t="shared" si="2"/>
        <v>0</v>
      </c>
    </row>
    <row r="40" spans="2:9" x14ac:dyDescent="0.25">
      <c r="B40" s="14"/>
      <c r="C40" s="64"/>
      <c r="D40" s="14"/>
      <c r="E40" s="64"/>
      <c r="F40" s="105"/>
      <c r="G40" s="64"/>
      <c r="H40" s="105"/>
      <c r="I40" s="104">
        <f t="shared" si="2"/>
        <v>0</v>
      </c>
    </row>
    <row r="41" spans="2:9" x14ac:dyDescent="0.25">
      <c r="B41" s="14"/>
      <c r="C41" s="64"/>
      <c r="D41" s="14"/>
      <c r="E41" s="64"/>
      <c r="F41" s="105"/>
      <c r="G41" s="64"/>
      <c r="H41" s="105"/>
      <c r="I41" s="104">
        <f t="shared" si="2"/>
        <v>0</v>
      </c>
    </row>
    <row r="42" spans="2:9" x14ac:dyDescent="0.25">
      <c r="B42" s="14"/>
      <c r="C42" s="64"/>
      <c r="D42" s="14"/>
      <c r="E42" s="64"/>
      <c r="F42" s="105"/>
      <c r="G42" s="64"/>
      <c r="H42" s="105"/>
      <c r="I42" s="105"/>
    </row>
    <row r="43" spans="2:9" x14ac:dyDescent="0.25">
      <c r="B43" s="14"/>
      <c r="C43" s="64"/>
      <c r="D43" s="14"/>
      <c r="E43" s="64"/>
      <c r="F43" s="105"/>
      <c r="G43" s="64"/>
      <c r="H43" s="105"/>
      <c r="I43" s="105"/>
    </row>
    <row r="44" spans="2:9" x14ac:dyDescent="0.25">
      <c r="B44" s="14"/>
      <c r="C44" s="64"/>
      <c r="D44" s="14"/>
      <c r="E44" s="64"/>
      <c r="F44" s="105"/>
      <c r="G44" s="64"/>
      <c r="H44" s="105"/>
      <c r="I44" s="105"/>
    </row>
    <row r="45" spans="2:9" x14ac:dyDescent="0.25">
      <c r="B45" s="14"/>
      <c r="C45" s="64"/>
      <c r="D45" s="14"/>
      <c r="E45" s="64"/>
      <c r="F45" s="64"/>
      <c r="G45" s="64"/>
      <c r="H45" s="105"/>
      <c r="I45" s="105"/>
    </row>
    <row r="46" spans="2:9" x14ac:dyDescent="0.25">
      <c r="B46" s="14"/>
      <c r="C46" s="64"/>
      <c r="D46" s="14"/>
      <c r="E46" s="64"/>
      <c r="F46" s="64"/>
      <c r="G46" s="64"/>
      <c r="H46" s="105"/>
      <c r="I46" s="105"/>
    </row>
    <row r="47" spans="2:9" x14ac:dyDescent="0.25">
      <c r="B47" s="14"/>
      <c r="C47" s="64"/>
      <c r="D47" s="14"/>
      <c r="E47" s="64"/>
      <c r="F47" s="64"/>
      <c r="G47" s="64"/>
      <c r="H47" s="105"/>
      <c r="I47" s="105"/>
    </row>
    <row r="48" spans="2:9" x14ac:dyDescent="0.25">
      <c r="B48" s="14"/>
      <c r="C48" s="64"/>
      <c r="D48" s="14"/>
      <c r="E48" s="64"/>
      <c r="F48" s="64"/>
      <c r="G48" s="64"/>
      <c r="H48" s="105"/>
      <c r="I48" s="105"/>
    </row>
    <row r="49" spans="2:9" x14ac:dyDescent="0.25">
      <c r="B49" s="14"/>
      <c r="C49" s="64"/>
      <c r="D49" s="14"/>
      <c r="E49" s="64"/>
      <c r="F49" s="64"/>
      <c r="G49" s="64"/>
      <c r="H49" s="105"/>
      <c r="I49" s="105"/>
    </row>
    <row r="50" spans="2:9" x14ac:dyDescent="0.25">
      <c r="B50" s="14"/>
      <c r="C50" s="64"/>
      <c r="D50" s="14"/>
      <c r="E50" s="64"/>
      <c r="F50" s="64"/>
      <c r="G50" s="64"/>
      <c r="H50" s="105"/>
      <c r="I50" s="105"/>
    </row>
    <row r="51" spans="2:9" x14ac:dyDescent="0.25">
      <c r="B51" s="14"/>
      <c r="C51" s="64"/>
      <c r="D51" s="14"/>
      <c r="E51" s="64"/>
      <c r="F51" s="64"/>
      <c r="G51" s="64"/>
      <c r="H51" s="105"/>
      <c r="I51" s="105"/>
    </row>
    <row r="52" spans="2:9" x14ac:dyDescent="0.25">
      <c r="B52" s="14"/>
      <c r="C52" s="64"/>
      <c r="D52" s="14"/>
      <c r="E52" s="64"/>
      <c r="F52" s="64"/>
      <c r="G52" s="64"/>
      <c r="H52" s="105"/>
      <c r="I52" s="105"/>
    </row>
    <row r="53" spans="2:9" x14ac:dyDescent="0.25">
      <c r="B53" s="14"/>
      <c r="C53" s="64"/>
      <c r="D53" s="14"/>
      <c r="E53" s="64"/>
      <c r="F53" s="64"/>
      <c r="G53" s="64"/>
      <c r="H53" s="105"/>
      <c r="I53" s="105"/>
    </row>
    <row r="54" spans="2:9" x14ac:dyDescent="0.25">
      <c r="B54" s="14"/>
      <c r="C54" s="64"/>
      <c r="D54" s="14"/>
      <c r="E54" s="64"/>
      <c r="F54" s="64"/>
      <c r="G54" s="64"/>
      <c r="H54" s="105"/>
      <c r="I54" s="105"/>
    </row>
    <row r="55" spans="2:9" x14ac:dyDescent="0.25">
      <c r="B55" s="14"/>
      <c r="C55" s="64"/>
      <c r="D55" s="14"/>
      <c r="E55" s="64"/>
      <c r="F55" s="64"/>
      <c r="G55" s="64"/>
      <c r="H55" s="105"/>
      <c r="I55" s="105"/>
    </row>
    <row r="56" spans="2:9" x14ac:dyDescent="0.25">
      <c r="B56" s="14"/>
      <c r="C56" s="64"/>
      <c r="D56" s="14"/>
      <c r="E56" s="64"/>
      <c r="F56" s="64"/>
      <c r="G56" s="64"/>
      <c r="H56" s="105"/>
      <c r="I56" s="105"/>
    </row>
    <row r="57" spans="2:9" x14ac:dyDescent="0.25">
      <c r="B57" s="14"/>
      <c r="C57" s="64"/>
      <c r="D57" s="14"/>
      <c r="E57" s="64"/>
      <c r="F57" s="64"/>
      <c r="G57" s="64"/>
      <c r="H57" s="105"/>
      <c r="I57" s="105"/>
    </row>
    <row r="58" spans="2:9" x14ac:dyDescent="0.25">
      <c r="B58" s="14"/>
      <c r="C58" s="64"/>
      <c r="D58" s="14"/>
      <c r="E58" s="64"/>
      <c r="F58" s="64"/>
      <c r="G58" s="64"/>
      <c r="H58" s="105"/>
      <c r="I58" s="105"/>
    </row>
    <row r="59" spans="2:9" x14ac:dyDescent="0.25">
      <c r="B59" s="14"/>
      <c r="C59" s="64"/>
      <c r="D59" s="14"/>
      <c r="E59" s="64"/>
      <c r="F59" s="64"/>
      <c r="G59" s="64"/>
      <c r="H59" s="105"/>
      <c r="I59" s="105"/>
    </row>
    <row r="60" spans="2:9" x14ac:dyDescent="0.25">
      <c r="B60" s="14"/>
      <c r="C60" s="64"/>
      <c r="D60" s="14"/>
      <c r="E60" s="64"/>
      <c r="F60" s="64"/>
      <c r="G60" s="64"/>
      <c r="H60" s="105"/>
      <c r="I60" s="105"/>
    </row>
    <row r="61" spans="2:9" x14ac:dyDescent="0.25">
      <c r="B61" s="14"/>
      <c r="C61" s="64"/>
      <c r="D61" s="14"/>
      <c r="E61" s="64"/>
      <c r="F61" s="64"/>
      <c r="G61" s="64"/>
      <c r="H61" s="105"/>
      <c r="I61" s="105"/>
    </row>
    <row r="62" spans="2:9" x14ac:dyDescent="0.25">
      <c r="B62" s="14"/>
      <c r="C62" s="64"/>
      <c r="D62" s="14"/>
      <c r="E62" s="64"/>
      <c r="F62" s="64"/>
      <c r="G62" s="64"/>
      <c r="H62" s="105"/>
      <c r="I62" s="105"/>
    </row>
    <row r="63" spans="2:9" x14ac:dyDescent="0.25">
      <c r="B63" s="14"/>
      <c r="C63" s="64"/>
      <c r="D63" s="14"/>
      <c r="E63" s="64"/>
      <c r="F63" s="64"/>
      <c r="G63" s="64"/>
      <c r="H63" s="105"/>
      <c r="I63" s="105"/>
    </row>
    <row r="64" spans="2:9" x14ac:dyDescent="0.25">
      <c r="B64" s="14"/>
      <c r="C64" s="64"/>
      <c r="D64" s="14"/>
      <c r="E64" s="64"/>
      <c r="F64" s="64"/>
      <c r="G64" s="64"/>
      <c r="H64" s="105"/>
      <c r="I64" s="105"/>
    </row>
    <row r="65" spans="2:9" x14ac:dyDescent="0.25">
      <c r="B65" s="14"/>
      <c r="C65" s="64"/>
      <c r="D65" s="14"/>
      <c r="E65" s="64"/>
      <c r="F65" s="64"/>
      <c r="G65" s="64"/>
      <c r="H65" s="105"/>
      <c r="I65" s="105"/>
    </row>
    <row r="66" spans="2:9" x14ac:dyDescent="0.25">
      <c r="B66" s="14"/>
      <c r="C66" s="64"/>
      <c r="D66" s="14"/>
      <c r="E66" s="64"/>
      <c r="F66" s="64"/>
      <c r="G66" s="64"/>
      <c r="H66" s="105"/>
      <c r="I66" s="105"/>
    </row>
    <row r="67" spans="2:9" x14ac:dyDescent="0.25">
      <c r="B67" s="14"/>
      <c r="C67" s="64"/>
      <c r="D67" s="14"/>
      <c r="E67" s="64"/>
      <c r="F67" s="64"/>
      <c r="G67" s="64"/>
      <c r="H67" s="105"/>
      <c r="I67" s="105"/>
    </row>
    <row r="68" spans="2:9" x14ac:dyDescent="0.25">
      <c r="B68" s="14"/>
      <c r="C68" s="64"/>
      <c r="D68" s="14"/>
      <c r="E68" s="64"/>
      <c r="F68" s="64"/>
      <c r="G68" s="64"/>
      <c r="H68" s="105"/>
      <c r="I68" s="105"/>
    </row>
    <row r="69" spans="2:9" x14ac:dyDescent="0.25">
      <c r="B69" s="14"/>
      <c r="C69" s="64"/>
      <c r="D69" s="14"/>
      <c r="E69" s="64"/>
      <c r="F69" s="64"/>
      <c r="G69" s="64"/>
      <c r="H69" s="105"/>
      <c r="I69" s="105"/>
    </row>
    <row r="70" spans="2:9" x14ac:dyDescent="0.25">
      <c r="B70" s="14"/>
      <c r="C70" s="64"/>
      <c r="D70" s="14"/>
      <c r="E70" s="64"/>
      <c r="F70" s="64"/>
      <c r="G70" s="64"/>
      <c r="H70" s="105"/>
      <c r="I70" s="105"/>
    </row>
    <row r="71" spans="2:9" x14ac:dyDescent="0.25">
      <c r="B71" s="14"/>
      <c r="C71" s="64"/>
      <c r="D71" s="14"/>
      <c r="E71" s="64"/>
      <c r="F71" s="64"/>
      <c r="G71" s="64"/>
      <c r="H71" s="105"/>
      <c r="I71" s="105"/>
    </row>
    <row r="72" spans="2:9" x14ac:dyDescent="0.25">
      <c r="B72" s="14"/>
      <c r="C72" s="64"/>
      <c r="D72" s="14"/>
      <c r="E72" s="64"/>
      <c r="F72" s="64"/>
      <c r="G72" s="64"/>
      <c r="H72" s="105"/>
      <c r="I72" s="105"/>
    </row>
    <row r="73" spans="2:9" x14ac:dyDescent="0.25">
      <c r="B73" s="14"/>
      <c r="C73" s="64"/>
      <c r="D73" s="14"/>
      <c r="E73" s="64"/>
      <c r="F73" s="64"/>
      <c r="G73" s="64"/>
      <c r="H73" s="105"/>
      <c r="I73" s="105"/>
    </row>
    <row r="74" spans="2:9" x14ac:dyDescent="0.25">
      <c r="B74" s="14"/>
      <c r="C74" s="64"/>
      <c r="D74" s="14"/>
      <c r="E74" s="64"/>
      <c r="F74" s="64"/>
      <c r="G74" s="64"/>
      <c r="H74" s="105"/>
      <c r="I74" s="105"/>
    </row>
    <row r="75" spans="2:9" x14ac:dyDescent="0.25">
      <c r="B75" s="14"/>
      <c r="C75" s="64"/>
      <c r="D75" s="14"/>
      <c r="E75" s="64"/>
      <c r="F75" s="64"/>
      <c r="G75" s="64"/>
      <c r="H75" s="105"/>
      <c r="I75" s="105"/>
    </row>
    <row r="76" spans="2:9" x14ac:dyDescent="0.25">
      <c r="B76" s="14"/>
      <c r="C76" s="64"/>
      <c r="D76" s="14"/>
      <c r="E76" s="64"/>
      <c r="F76" s="64"/>
      <c r="G76" s="64"/>
      <c r="H76" s="105"/>
      <c r="I76" s="105"/>
    </row>
    <row r="77" spans="2:9" x14ac:dyDescent="0.25">
      <c r="B77" s="14"/>
      <c r="C77" s="64"/>
      <c r="D77" s="14"/>
      <c r="E77" s="64"/>
      <c r="F77" s="64"/>
      <c r="G77" s="64"/>
      <c r="H77" s="105"/>
      <c r="I77" s="105"/>
    </row>
    <row r="78" spans="2:9" x14ac:dyDescent="0.25">
      <c r="B78" s="14"/>
      <c r="C78" s="64"/>
      <c r="D78" s="14"/>
      <c r="E78" s="64"/>
      <c r="F78" s="64"/>
      <c r="G78" s="64"/>
      <c r="H78" s="105"/>
      <c r="I78" s="105"/>
    </row>
    <row r="79" spans="2:9" x14ac:dyDescent="0.25">
      <c r="B79" s="14"/>
      <c r="C79" s="64"/>
      <c r="D79" s="14"/>
      <c r="E79" s="64"/>
      <c r="F79" s="64"/>
      <c r="G79" s="64"/>
      <c r="H79" s="105"/>
      <c r="I79" s="105"/>
    </row>
    <row r="80" spans="2:9" x14ac:dyDescent="0.25">
      <c r="B80" s="14"/>
      <c r="C80" s="64"/>
      <c r="D80" s="14"/>
      <c r="E80" s="64"/>
      <c r="F80" s="64"/>
      <c r="G80" s="64"/>
      <c r="H80" s="105"/>
      <c r="I80" s="105"/>
    </row>
    <row r="81" spans="2:9" x14ac:dyDescent="0.25">
      <c r="B81" s="14"/>
      <c r="C81" s="64"/>
      <c r="D81" s="14"/>
      <c r="E81" s="64"/>
      <c r="F81" s="64"/>
      <c r="G81" s="64"/>
      <c r="H81" s="105"/>
      <c r="I81" s="105"/>
    </row>
    <row r="82" spans="2:9" x14ac:dyDescent="0.25">
      <c r="B82" s="14"/>
      <c r="C82" s="64"/>
      <c r="D82" s="14"/>
      <c r="E82" s="64"/>
      <c r="F82" s="64"/>
      <c r="G82" s="64"/>
      <c r="H82" s="105"/>
      <c r="I82" s="105"/>
    </row>
    <row r="83" spans="2:9" x14ac:dyDescent="0.25">
      <c r="B83" s="14"/>
      <c r="C83" s="64"/>
      <c r="D83" s="14"/>
      <c r="E83" s="64"/>
      <c r="F83" s="64"/>
      <c r="G83" s="64"/>
      <c r="H83" s="105"/>
      <c r="I83" s="105"/>
    </row>
    <row r="84" spans="2:9" x14ac:dyDescent="0.25">
      <c r="B84" s="14"/>
      <c r="C84" s="64"/>
      <c r="D84" s="14"/>
      <c r="E84" s="64"/>
      <c r="F84" s="64"/>
      <c r="G84" s="64"/>
      <c r="H84" s="105"/>
      <c r="I84" s="105"/>
    </row>
    <row r="85" spans="2:9" x14ac:dyDescent="0.25">
      <c r="B85" s="14"/>
      <c r="C85" s="64"/>
      <c r="D85" s="14"/>
      <c r="E85" s="64"/>
      <c r="F85" s="64"/>
      <c r="G85" s="64"/>
      <c r="H85" s="105"/>
      <c r="I85" s="105"/>
    </row>
    <row r="86" spans="2:9" x14ac:dyDescent="0.25">
      <c r="B86" s="14"/>
      <c r="C86" s="64"/>
      <c r="D86" s="14"/>
      <c r="E86" s="64"/>
      <c r="F86" s="64"/>
      <c r="G86" s="64"/>
      <c r="H86" s="105"/>
      <c r="I86" s="105"/>
    </row>
    <row r="87" spans="2:9" x14ac:dyDescent="0.25">
      <c r="B87" s="14"/>
      <c r="C87" s="64"/>
      <c r="D87" s="14"/>
      <c r="E87" s="64"/>
      <c r="F87" s="64"/>
      <c r="G87" s="64"/>
      <c r="H87" s="105"/>
      <c r="I87" s="105"/>
    </row>
    <row r="88" spans="2:9" x14ac:dyDescent="0.25">
      <c r="B88" s="14"/>
      <c r="C88" s="64"/>
      <c r="D88" s="14"/>
      <c r="E88" s="64"/>
      <c r="F88" s="64"/>
      <c r="G88" s="64"/>
      <c r="H88" s="105"/>
      <c r="I88" s="105"/>
    </row>
    <row r="89" spans="2:9" x14ac:dyDescent="0.25">
      <c r="B89" s="14"/>
      <c r="C89" s="64"/>
      <c r="D89" s="14"/>
      <c r="E89" s="64"/>
      <c r="F89" s="64"/>
      <c r="G89" s="64"/>
      <c r="H89" s="105"/>
      <c r="I89" s="105"/>
    </row>
    <row r="90" spans="2:9" x14ac:dyDescent="0.25">
      <c r="B90" s="14"/>
      <c r="C90" s="64"/>
      <c r="D90" s="14"/>
      <c r="E90" s="64"/>
      <c r="F90" s="64"/>
      <c r="G90" s="64"/>
      <c r="H90" s="105"/>
      <c r="I90" s="105"/>
    </row>
    <row r="91" spans="2:9" x14ac:dyDescent="0.25">
      <c r="B91" s="14"/>
      <c r="C91" s="64"/>
      <c r="D91" s="14"/>
      <c r="E91" s="64"/>
      <c r="F91" s="64"/>
      <c r="G91" s="64"/>
      <c r="H91" s="105"/>
      <c r="I91" s="105"/>
    </row>
    <row r="92" spans="2:9" x14ac:dyDescent="0.25">
      <c r="B92" s="14"/>
      <c r="C92" s="64"/>
      <c r="D92" s="14"/>
      <c r="E92" s="64"/>
      <c r="F92" s="64"/>
      <c r="G92" s="64"/>
      <c r="H92" s="105"/>
      <c r="I92" s="105"/>
    </row>
    <row r="93" spans="2:9" x14ac:dyDescent="0.25">
      <c r="B93" s="14"/>
      <c r="C93" s="64"/>
      <c r="D93" s="14"/>
      <c r="E93" s="64"/>
      <c r="F93" s="64"/>
      <c r="G93" s="64"/>
      <c r="H93" s="105"/>
      <c r="I93" s="105"/>
    </row>
    <row r="94" spans="2:9" x14ac:dyDescent="0.25">
      <c r="B94" s="14"/>
      <c r="C94" s="64"/>
      <c r="D94" s="14"/>
      <c r="E94" s="64"/>
      <c r="F94" s="64"/>
      <c r="G94" s="64"/>
      <c r="H94" s="105"/>
      <c r="I94" s="105"/>
    </row>
    <row r="95" spans="2:9" x14ac:dyDescent="0.25">
      <c r="B95" s="14"/>
      <c r="C95" s="64"/>
      <c r="D95" s="14"/>
      <c r="E95" s="64"/>
      <c r="F95" s="64"/>
      <c r="G95" s="64"/>
      <c r="H95" s="105"/>
      <c r="I95" s="105"/>
    </row>
    <row r="96" spans="2:9" x14ac:dyDescent="0.25">
      <c r="B96" s="14"/>
      <c r="C96" s="64"/>
      <c r="D96" s="14"/>
      <c r="E96" s="64"/>
      <c r="F96" s="64"/>
      <c r="G96" s="64"/>
      <c r="H96" s="105"/>
      <c r="I96" s="105"/>
    </row>
    <row r="97" spans="2:9" x14ac:dyDescent="0.25">
      <c r="B97" s="14"/>
      <c r="C97" s="64"/>
      <c r="D97" s="14"/>
      <c r="E97" s="64"/>
      <c r="F97" s="64"/>
      <c r="G97" s="64"/>
      <c r="H97" s="105"/>
      <c r="I97" s="105"/>
    </row>
    <row r="98" spans="2:9" x14ac:dyDescent="0.25">
      <c r="B98" s="14"/>
      <c r="C98" s="64"/>
      <c r="D98" s="14"/>
      <c r="E98" s="64"/>
      <c r="F98" s="64"/>
      <c r="G98" s="64"/>
      <c r="H98" s="105"/>
      <c r="I98" s="105"/>
    </row>
    <row r="99" spans="2:9" x14ac:dyDescent="0.25">
      <c r="B99" s="14"/>
      <c r="C99" s="64"/>
      <c r="D99" s="14"/>
      <c r="E99" s="64"/>
      <c r="F99" s="64"/>
      <c r="G99" s="64"/>
      <c r="H99" s="64"/>
      <c r="I99" s="64"/>
    </row>
    <row r="100" spans="2:9" x14ac:dyDescent="0.25">
      <c r="B100" s="14"/>
      <c r="C100" s="64"/>
      <c r="D100" s="14"/>
      <c r="E100" s="64"/>
      <c r="F100" s="64"/>
      <c r="G100" s="64"/>
      <c r="H100" s="64"/>
      <c r="I100" s="64"/>
    </row>
    <row r="101" spans="2:9" x14ac:dyDescent="0.25">
      <c r="B101" s="14"/>
      <c r="C101" s="64"/>
      <c r="D101" s="14"/>
      <c r="E101" s="64"/>
      <c r="F101" s="64"/>
      <c r="G101" s="64"/>
      <c r="H101" s="64"/>
      <c r="I101" s="64"/>
    </row>
    <row r="102" spans="2:9" x14ac:dyDescent="0.25">
      <c r="B102" s="14"/>
      <c r="C102" s="64"/>
      <c r="D102" s="14"/>
      <c r="E102" s="64"/>
      <c r="F102" s="64"/>
      <c r="G102" s="64"/>
      <c r="H102" s="64"/>
      <c r="I102" s="64"/>
    </row>
    <row r="103" spans="2:9" x14ac:dyDescent="0.25">
      <c r="B103" s="14"/>
      <c r="C103" s="64"/>
      <c r="D103" s="14"/>
      <c r="E103" s="64"/>
      <c r="F103" s="64"/>
      <c r="G103" s="64"/>
      <c r="H103" s="64"/>
      <c r="I103" s="64"/>
    </row>
    <row r="104" spans="2:9" x14ac:dyDescent="0.25">
      <c r="B104" s="14"/>
      <c r="C104" s="64"/>
      <c r="D104" s="14"/>
      <c r="E104" s="64"/>
      <c r="F104" s="64"/>
      <c r="G104" s="64"/>
      <c r="H104" s="64"/>
      <c r="I104" s="64"/>
    </row>
    <row r="105" spans="2:9" x14ac:dyDescent="0.25">
      <c r="B105" s="14"/>
      <c r="C105" s="64"/>
      <c r="D105" s="14"/>
      <c r="E105" s="64"/>
      <c r="F105" s="64"/>
      <c r="G105" s="64"/>
      <c r="H105" s="64"/>
      <c r="I105" s="64"/>
    </row>
    <row r="106" spans="2:9" x14ac:dyDescent="0.25">
      <c r="B106" s="14"/>
      <c r="C106" s="64"/>
      <c r="D106" s="14"/>
      <c r="E106" s="64"/>
      <c r="F106" s="64"/>
      <c r="G106" s="64"/>
      <c r="H106" s="64"/>
      <c r="I106" s="64"/>
    </row>
    <row r="107" spans="2:9" x14ac:dyDescent="0.25">
      <c r="B107" s="14"/>
      <c r="C107" s="64"/>
      <c r="D107" s="14"/>
      <c r="E107" s="64"/>
      <c r="F107" s="64"/>
      <c r="G107" s="64"/>
      <c r="H107" s="64"/>
      <c r="I107" s="64"/>
    </row>
    <row r="108" spans="2:9" x14ac:dyDescent="0.25">
      <c r="B108" s="14"/>
      <c r="C108" s="64"/>
      <c r="D108" s="14"/>
      <c r="E108" s="64"/>
      <c r="F108" s="64"/>
      <c r="G108" s="64"/>
      <c r="H108" s="64"/>
      <c r="I108" s="64"/>
    </row>
    <row r="109" spans="2:9" x14ac:dyDescent="0.25">
      <c r="B109" s="14"/>
      <c r="C109" s="64"/>
      <c r="D109" s="14"/>
      <c r="E109" s="64"/>
      <c r="F109" s="64"/>
      <c r="G109" s="64"/>
      <c r="H109" s="64"/>
      <c r="I109" s="64"/>
    </row>
    <row r="110" spans="2:9" x14ac:dyDescent="0.25">
      <c r="B110" s="14"/>
      <c r="C110" s="64"/>
      <c r="D110" s="14"/>
      <c r="E110" s="64"/>
      <c r="F110" s="64"/>
      <c r="G110" s="64"/>
      <c r="H110" s="64"/>
      <c r="I110" s="64"/>
    </row>
    <row r="111" spans="2:9" x14ac:dyDescent="0.25">
      <c r="B111" s="14"/>
      <c r="C111" s="64"/>
      <c r="D111" s="14"/>
      <c r="E111" s="64"/>
      <c r="F111" s="64"/>
      <c r="G111" s="64"/>
      <c r="H111" s="64"/>
      <c r="I111" s="64"/>
    </row>
    <row r="112" spans="2:9" x14ac:dyDescent="0.25">
      <c r="B112" s="14"/>
      <c r="C112" s="64"/>
      <c r="D112" s="14"/>
      <c r="E112" s="64"/>
      <c r="F112" s="64"/>
      <c r="G112" s="64"/>
      <c r="H112" s="64"/>
      <c r="I112" s="64"/>
    </row>
    <row r="113" spans="2:9" x14ac:dyDescent="0.25">
      <c r="B113" s="14"/>
      <c r="C113" s="64"/>
      <c r="D113" s="14"/>
      <c r="E113" s="64"/>
      <c r="F113" s="64"/>
      <c r="G113" s="64"/>
      <c r="H113" s="64"/>
      <c r="I113" s="64"/>
    </row>
    <row r="114" spans="2:9" x14ac:dyDescent="0.25">
      <c r="B114" s="14"/>
      <c r="C114" s="64"/>
      <c r="D114" s="14"/>
      <c r="E114" s="64"/>
      <c r="F114" s="64"/>
      <c r="G114" s="64"/>
      <c r="H114" s="64"/>
      <c r="I114" s="64"/>
    </row>
    <row r="115" spans="2:9" x14ac:dyDescent="0.25">
      <c r="B115" s="14"/>
      <c r="C115" s="64"/>
      <c r="D115" s="14"/>
      <c r="E115" s="64"/>
      <c r="F115" s="64"/>
      <c r="G115" s="64"/>
      <c r="H115" s="64"/>
      <c r="I115" s="64"/>
    </row>
    <row r="116" spans="2:9" x14ac:dyDescent="0.25">
      <c r="B116" s="14"/>
      <c r="C116" s="64"/>
      <c r="D116" s="14"/>
      <c r="E116" s="64"/>
      <c r="F116" s="64"/>
      <c r="G116" s="64"/>
      <c r="H116" s="64"/>
      <c r="I116" s="64"/>
    </row>
    <row r="117" spans="2:9" x14ac:dyDescent="0.25">
      <c r="B117" s="14"/>
      <c r="C117" s="64"/>
      <c r="D117" s="14"/>
      <c r="E117" s="64"/>
      <c r="F117" s="64"/>
      <c r="G117" s="64"/>
      <c r="H117" s="64"/>
      <c r="I117" s="64"/>
    </row>
    <row r="118" spans="2:9" x14ac:dyDescent="0.25">
      <c r="B118" s="14"/>
      <c r="C118" s="64"/>
      <c r="D118" s="14"/>
      <c r="E118" s="64"/>
      <c r="F118" s="64"/>
      <c r="G118" s="64"/>
      <c r="H118" s="64"/>
      <c r="I118" s="64"/>
    </row>
    <row r="119" spans="2:9" x14ac:dyDescent="0.25">
      <c r="B119" s="14"/>
      <c r="C119" s="64"/>
      <c r="D119" s="14"/>
      <c r="E119" s="64"/>
      <c r="F119" s="64"/>
      <c r="G119" s="64"/>
      <c r="H119" s="64"/>
      <c r="I119" s="64"/>
    </row>
    <row r="120" spans="2:9" x14ac:dyDescent="0.25">
      <c r="B120" s="14"/>
      <c r="C120" s="64"/>
      <c r="D120" s="14"/>
      <c r="E120" s="64"/>
      <c r="F120" s="64"/>
      <c r="G120" s="64"/>
      <c r="H120" s="64"/>
      <c r="I120" s="64"/>
    </row>
    <row r="121" spans="2:9" x14ac:dyDescent="0.25">
      <c r="B121" s="14"/>
      <c r="C121" s="64"/>
      <c r="D121" s="14"/>
      <c r="E121" s="64"/>
      <c r="F121" s="64"/>
      <c r="G121" s="64"/>
      <c r="H121" s="64"/>
      <c r="I121" s="64"/>
    </row>
    <row r="122" spans="2:9" x14ac:dyDescent="0.25">
      <c r="B122" s="14"/>
      <c r="C122" s="64"/>
      <c r="D122" s="14"/>
      <c r="E122" s="64"/>
      <c r="F122" s="64"/>
      <c r="G122" s="64"/>
      <c r="H122" s="64"/>
      <c r="I122" s="64"/>
    </row>
  </sheetData>
  <mergeCells count="7">
    <mergeCell ref="B2:B4"/>
    <mergeCell ref="E2:H2"/>
    <mergeCell ref="I2:I4"/>
    <mergeCell ref="E3:F3"/>
    <mergeCell ref="G3:H3"/>
    <mergeCell ref="D2:D4"/>
    <mergeCell ref="C2:C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2060"/>
  </sheetPr>
  <dimension ref="A1:I113"/>
  <sheetViews>
    <sheetView workbookViewId="0"/>
  </sheetViews>
  <sheetFormatPr defaultRowHeight="15" x14ac:dyDescent="0.25"/>
  <cols>
    <col min="1" max="1" width="24.140625" customWidth="1"/>
    <col min="2" max="2" width="5" customWidth="1"/>
    <col min="3" max="3" width="12.85546875" customWidth="1"/>
    <col min="4" max="4" width="29.140625" customWidth="1"/>
    <col min="5" max="5" width="10.42578125" style="67" customWidth="1"/>
    <col min="6" max="6" width="11.140625" style="67" customWidth="1"/>
    <col min="7" max="8" width="10.5703125" style="67" customWidth="1"/>
    <col min="9" max="9" width="12.7109375" style="67" customWidth="1"/>
  </cols>
  <sheetData>
    <row r="1" spans="1:9" s="79" customFormat="1" ht="28.5" customHeight="1" x14ac:dyDescent="0.4">
      <c r="A1" s="78"/>
      <c r="B1" s="86" t="s">
        <v>165</v>
      </c>
      <c r="C1" s="80"/>
      <c r="E1" s="80"/>
      <c r="F1" s="80"/>
      <c r="G1" s="80"/>
      <c r="H1" s="80"/>
      <c r="I1" s="80"/>
    </row>
    <row r="2" spans="1:9" ht="19.5" customHeight="1" x14ac:dyDescent="0.25">
      <c r="A2" s="78"/>
      <c r="B2" s="158" t="s">
        <v>26</v>
      </c>
      <c r="C2" s="158" t="s">
        <v>159</v>
      </c>
      <c r="D2" s="158" t="s">
        <v>160</v>
      </c>
      <c r="E2" s="158" t="s">
        <v>161</v>
      </c>
      <c r="F2" s="158"/>
      <c r="G2" s="158"/>
      <c r="H2" s="158"/>
      <c r="I2" s="158" t="s">
        <v>162</v>
      </c>
    </row>
    <row r="3" spans="1:9" ht="18" customHeight="1" x14ac:dyDescent="0.25">
      <c r="A3" s="78"/>
      <c r="B3" s="158"/>
      <c r="C3" s="158"/>
      <c r="D3" s="158"/>
      <c r="E3" s="158" t="s">
        <v>142</v>
      </c>
      <c r="F3" s="158"/>
      <c r="G3" s="158" t="s">
        <v>163</v>
      </c>
      <c r="H3" s="158"/>
      <c r="I3" s="158"/>
    </row>
    <row r="4" spans="1:9" ht="19.5" customHeight="1" thickBot="1" x14ac:dyDescent="0.3">
      <c r="A4" s="78"/>
      <c r="B4" s="159"/>
      <c r="C4" s="159"/>
      <c r="D4" s="159"/>
      <c r="E4" s="88"/>
      <c r="F4" s="87">
        <v>0.6</v>
      </c>
      <c r="G4" s="88"/>
      <c r="H4" s="87">
        <v>0.4</v>
      </c>
      <c r="I4" s="159"/>
    </row>
    <row r="5" spans="1:9" ht="24" customHeight="1" x14ac:dyDescent="0.25">
      <c r="A5" s="78"/>
      <c r="B5" s="81">
        <v>1</v>
      </c>
      <c r="C5" s="81">
        <f>'DAFTAR SISWA'!B6</f>
        <v>1255</v>
      </c>
      <c r="D5" s="82" t="str">
        <f>'DAFTAR SISWA'!D6</f>
        <v>Adya Woro Anggraeni</v>
      </c>
      <c r="E5" s="81">
        <v>70</v>
      </c>
      <c r="F5" s="104">
        <f>E5*60%</f>
        <v>42</v>
      </c>
      <c r="G5" s="81">
        <v>75</v>
      </c>
      <c r="H5" s="104">
        <f>G5*40%</f>
        <v>30</v>
      </c>
      <c r="I5" s="104">
        <f>SUM(F5+H5)</f>
        <v>72</v>
      </c>
    </row>
    <row r="6" spans="1:9" ht="21.75" customHeight="1" x14ac:dyDescent="0.25">
      <c r="A6" s="78"/>
      <c r="B6" s="64">
        <v>2</v>
      </c>
      <c r="C6" s="64">
        <f>'DAFTAR SISWA'!B7</f>
        <v>1349</v>
      </c>
      <c r="D6" s="14" t="str">
        <f>'DAFTAR SISWA'!D7</f>
        <v>Amanda Nikeisya Sudibyo</v>
      </c>
      <c r="E6" s="64">
        <v>80</v>
      </c>
      <c r="F6" s="104">
        <v>50</v>
      </c>
      <c r="G6" s="64">
        <v>60</v>
      </c>
      <c r="H6" s="104">
        <f t="shared" ref="H6:H33" si="0">G6*40%</f>
        <v>24</v>
      </c>
      <c r="I6" s="104">
        <f t="shared" ref="I6:I41" si="1">SUM(F6+H6)</f>
        <v>74</v>
      </c>
    </row>
    <row r="7" spans="1:9" x14ac:dyDescent="0.25">
      <c r="A7" s="78"/>
      <c r="B7" s="64">
        <v>3</v>
      </c>
      <c r="C7" s="64">
        <f>'DAFTAR SISWA'!B8</f>
        <v>1257</v>
      </c>
      <c r="D7" s="14" t="str">
        <f>'DAFTAR SISWA'!D8</f>
        <v>Bimo Anggamahenda</v>
      </c>
      <c r="E7" s="64"/>
      <c r="F7" s="104">
        <f t="shared" ref="F7:F29" si="2">E7*60%</f>
        <v>0</v>
      </c>
      <c r="G7" s="64"/>
      <c r="H7" s="104">
        <f t="shared" si="0"/>
        <v>0</v>
      </c>
      <c r="I7" s="104">
        <f t="shared" si="1"/>
        <v>0</v>
      </c>
    </row>
    <row r="8" spans="1:9" ht="18" customHeight="1" x14ac:dyDescent="0.25">
      <c r="A8" s="78"/>
      <c r="B8" s="64">
        <v>4</v>
      </c>
      <c r="C8" s="64">
        <f>'DAFTAR SISWA'!B9</f>
        <v>1258</v>
      </c>
      <c r="D8" s="14" t="str">
        <f>'DAFTAR SISWA'!D9</f>
        <v>Bungah Rizki Rokhimah</v>
      </c>
      <c r="E8" s="64"/>
      <c r="F8" s="104">
        <f t="shared" si="2"/>
        <v>0</v>
      </c>
      <c r="G8" s="64"/>
      <c r="H8" s="104">
        <f t="shared" si="0"/>
        <v>0</v>
      </c>
      <c r="I8" s="104">
        <f t="shared" si="1"/>
        <v>0</v>
      </c>
    </row>
    <row r="9" spans="1:9" ht="18.75" customHeight="1" x14ac:dyDescent="0.25">
      <c r="A9" s="78"/>
      <c r="B9" s="64">
        <v>5</v>
      </c>
      <c r="C9" s="64">
        <f>'DAFTAR SISWA'!B10</f>
        <v>1259</v>
      </c>
      <c r="D9" s="14" t="str">
        <f>'DAFTAR SISWA'!D10</f>
        <v>Enggar Megawantoro</v>
      </c>
      <c r="E9" s="64"/>
      <c r="F9" s="104">
        <f t="shared" si="2"/>
        <v>0</v>
      </c>
      <c r="G9" s="64"/>
      <c r="H9" s="104">
        <f t="shared" si="0"/>
        <v>0</v>
      </c>
      <c r="I9" s="104">
        <f t="shared" si="1"/>
        <v>0</v>
      </c>
    </row>
    <row r="10" spans="1:9" ht="18" customHeight="1" x14ac:dyDescent="0.25">
      <c r="A10" s="78"/>
      <c r="B10" s="64">
        <v>6</v>
      </c>
      <c r="C10" s="64">
        <f>'DAFTAR SISWA'!B11</f>
        <v>1260</v>
      </c>
      <c r="D10" s="14" t="str">
        <f>'DAFTAR SISWA'!D11</f>
        <v xml:space="preserve">Firman Ainur Rahmad </v>
      </c>
      <c r="E10" s="64"/>
      <c r="F10" s="104">
        <f t="shared" si="2"/>
        <v>0</v>
      </c>
      <c r="G10" s="64"/>
      <c r="H10" s="104">
        <f t="shared" si="0"/>
        <v>0</v>
      </c>
      <c r="I10" s="104">
        <f t="shared" si="1"/>
        <v>0</v>
      </c>
    </row>
    <row r="11" spans="1:9" ht="18" customHeight="1" x14ac:dyDescent="0.25">
      <c r="A11" s="78"/>
      <c r="B11" s="64">
        <v>7</v>
      </c>
      <c r="C11" s="64">
        <f>'DAFTAR SISWA'!B12</f>
        <v>1263</v>
      </c>
      <c r="D11" s="14" t="str">
        <f>'DAFTAR SISWA'!D12</f>
        <v>Indra Setyawan</v>
      </c>
      <c r="E11" s="64"/>
      <c r="F11" s="104">
        <f t="shared" si="2"/>
        <v>0</v>
      </c>
      <c r="G11" s="64"/>
      <c r="H11" s="104">
        <f t="shared" si="0"/>
        <v>0</v>
      </c>
      <c r="I11" s="104">
        <f t="shared" si="1"/>
        <v>0</v>
      </c>
    </row>
    <row r="12" spans="1:9" ht="20.25" customHeight="1" x14ac:dyDescent="0.25">
      <c r="A12" s="78"/>
      <c r="B12" s="64">
        <v>8</v>
      </c>
      <c r="C12" s="64">
        <f>'DAFTAR SISWA'!B13</f>
        <v>1311</v>
      </c>
      <c r="D12" s="14" t="str">
        <f>'DAFTAR SISWA'!D13</f>
        <v>Ismi Nur Fadilah</v>
      </c>
      <c r="E12" s="64"/>
      <c r="F12" s="104">
        <f t="shared" si="2"/>
        <v>0</v>
      </c>
      <c r="G12" s="64"/>
      <c r="H12" s="104">
        <f t="shared" si="0"/>
        <v>0</v>
      </c>
      <c r="I12" s="104">
        <f t="shared" si="1"/>
        <v>0</v>
      </c>
    </row>
    <row r="13" spans="1:9" ht="17.25" customHeight="1" x14ac:dyDescent="0.25">
      <c r="A13" s="78"/>
      <c r="B13" s="64">
        <v>9</v>
      </c>
      <c r="C13" s="64">
        <f>'DAFTAR SISWA'!B14</f>
        <v>1264</v>
      </c>
      <c r="D13" s="14" t="str">
        <f>'DAFTAR SISWA'!D14</f>
        <v>Jordan Ahmad Kautsar</v>
      </c>
      <c r="E13" s="64"/>
      <c r="F13" s="104">
        <f t="shared" si="2"/>
        <v>0</v>
      </c>
      <c r="G13" s="64"/>
      <c r="H13" s="104">
        <f t="shared" si="0"/>
        <v>0</v>
      </c>
      <c r="I13" s="104">
        <f t="shared" si="1"/>
        <v>0</v>
      </c>
    </row>
    <row r="14" spans="1:9" ht="17.25" customHeight="1" x14ac:dyDescent="0.25">
      <c r="A14" s="78"/>
      <c r="B14" s="64">
        <v>10</v>
      </c>
      <c r="C14" s="64">
        <f>'DAFTAR SISWA'!B15</f>
        <v>1351</v>
      </c>
      <c r="D14" s="14" t="str">
        <f>'DAFTAR SISWA'!D15</f>
        <v xml:space="preserve">Kahfila Zahra Aulia </v>
      </c>
      <c r="E14" s="64"/>
      <c r="F14" s="104">
        <f t="shared" si="2"/>
        <v>0</v>
      </c>
      <c r="G14" s="64"/>
      <c r="H14" s="104">
        <f t="shared" si="0"/>
        <v>0</v>
      </c>
      <c r="I14" s="104">
        <f t="shared" si="1"/>
        <v>0</v>
      </c>
    </row>
    <row r="15" spans="1:9" ht="18" customHeight="1" x14ac:dyDescent="0.25">
      <c r="A15" s="78"/>
      <c r="B15" s="64">
        <v>11</v>
      </c>
      <c r="C15" s="64">
        <f>'DAFTAR SISWA'!B16</f>
        <v>1265</v>
      </c>
      <c r="D15" s="14" t="str">
        <f>'DAFTAR SISWA'!D16</f>
        <v>Marvin Aditya Pratama</v>
      </c>
      <c r="E15" s="64"/>
      <c r="F15" s="104">
        <f t="shared" si="2"/>
        <v>0</v>
      </c>
      <c r="G15" s="64"/>
      <c r="H15" s="104">
        <f t="shared" si="0"/>
        <v>0</v>
      </c>
      <c r="I15" s="104">
        <f t="shared" si="1"/>
        <v>0</v>
      </c>
    </row>
    <row r="16" spans="1:9" ht="18" customHeight="1" x14ac:dyDescent="0.25">
      <c r="A16" s="78"/>
      <c r="B16" s="64">
        <v>12</v>
      </c>
      <c r="C16" s="64">
        <f>'DAFTAR SISWA'!B17</f>
        <v>1266</v>
      </c>
      <c r="D16" s="14" t="str">
        <f>'DAFTAR SISWA'!D17</f>
        <v>Muhammad Jibril Al Hafidz</v>
      </c>
      <c r="E16" s="64"/>
      <c r="F16" s="104">
        <f t="shared" si="2"/>
        <v>0</v>
      </c>
      <c r="G16" s="64"/>
      <c r="H16" s="104">
        <f t="shared" si="0"/>
        <v>0</v>
      </c>
      <c r="I16" s="104">
        <f t="shared" si="1"/>
        <v>0</v>
      </c>
    </row>
    <row r="17" spans="1:9" ht="17.25" customHeight="1" x14ac:dyDescent="0.25">
      <c r="A17" s="78"/>
      <c r="B17" s="64">
        <v>13</v>
      </c>
      <c r="C17" s="64">
        <f>'DAFTAR SISWA'!B18</f>
        <v>1267</v>
      </c>
      <c r="D17" s="14" t="str">
        <f>'DAFTAR SISWA'!D18</f>
        <v>Muhammad Khoirun Hanafi</v>
      </c>
      <c r="E17" s="64"/>
      <c r="F17" s="104">
        <f t="shared" si="2"/>
        <v>0</v>
      </c>
      <c r="G17" s="64"/>
      <c r="H17" s="104">
        <f t="shared" si="0"/>
        <v>0</v>
      </c>
      <c r="I17" s="104">
        <f t="shared" si="1"/>
        <v>0</v>
      </c>
    </row>
    <row r="18" spans="1:9" ht="20.25" customHeight="1" x14ac:dyDescent="0.25">
      <c r="A18" s="78"/>
      <c r="B18" s="64">
        <v>14</v>
      </c>
      <c r="C18" s="64">
        <f>'DAFTAR SISWA'!B19</f>
        <v>1269</v>
      </c>
      <c r="D18" s="14" t="str">
        <f>'DAFTAR SISWA'!D19</f>
        <v>Nila Nafira</v>
      </c>
      <c r="E18" s="64"/>
      <c r="F18" s="104">
        <f t="shared" si="2"/>
        <v>0</v>
      </c>
      <c r="G18" s="64"/>
      <c r="H18" s="104">
        <f t="shared" si="0"/>
        <v>0</v>
      </c>
      <c r="I18" s="104">
        <f t="shared" si="1"/>
        <v>0</v>
      </c>
    </row>
    <row r="19" spans="1:9" ht="17.25" customHeight="1" x14ac:dyDescent="0.25">
      <c r="A19" s="78"/>
      <c r="B19" s="64">
        <v>15</v>
      </c>
      <c r="C19" s="64">
        <f>'DAFTAR SISWA'!B20</f>
        <v>1389</v>
      </c>
      <c r="D19" s="14" t="str">
        <f>'DAFTAR SISWA'!D20</f>
        <v xml:space="preserve">Oktavia Vivi Novita </v>
      </c>
      <c r="E19" s="64"/>
      <c r="F19" s="104">
        <f t="shared" si="2"/>
        <v>0</v>
      </c>
      <c r="G19" s="64"/>
      <c r="H19" s="104">
        <f t="shared" si="0"/>
        <v>0</v>
      </c>
      <c r="I19" s="104">
        <f t="shared" si="1"/>
        <v>0</v>
      </c>
    </row>
    <row r="20" spans="1:9" ht="18.75" customHeight="1" x14ac:dyDescent="0.25">
      <c r="A20" s="78"/>
      <c r="B20" s="64">
        <v>16</v>
      </c>
      <c r="C20" s="64">
        <f>'DAFTAR SISWA'!B21</f>
        <v>1270</v>
      </c>
      <c r="D20" s="14" t="str">
        <f>'DAFTAR SISWA'!D21</f>
        <v>Patricia Chiquitita</v>
      </c>
      <c r="E20" s="64"/>
      <c r="F20" s="104">
        <f t="shared" si="2"/>
        <v>0</v>
      </c>
      <c r="G20" s="64"/>
      <c r="H20" s="104">
        <f t="shared" si="0"/>
        <v>0</v>
      </c>
      <c r="I20" s="104">
        <f t="shared" si="1"/>
        <v>0</v>
      </c>
    </row>
    <row r="21" spans="1:9" ht="17.25" customHeight="1" x14ac:dyDescent="0.25">
      <c r="A21" s="78"/>
      <c r="B21" s="64">
        <v>17</v>
      </c>
      <c r="C21" s="64">
        <f>'DAFTAR SISWA'!B22</f>
        <v>1271</v>
      </c>
      <c r="D21" s="14" t="str">
        <f>'DAFTAR SISWA'!D22</f>
        <v>Rafa Aditya</v>
      </c>
      <c r="E21" s="64"/>
      <c r="F21" s="104">
        <f t="shared" si="2"/>
        <v>0</v>
      </c>
      <c r="G21" s="64"/>
      <c r="H21" s="104">
        <f t="shared" si="0"/>
        <v>0</v>
      </c>
      <c r="I21" s="104">
        <f t="shared" si="1"/>
        <v>0</v>
      </c>
    </row>
    <row r="22" spans="1:9" ht="18" customHeight="1" x14ac:dyDescent="0.25">
      <c r="A22" s="78"/>
      <c r="B22" s="64">
        <v>18</v>
      </c>
      <c r="C22" s="64">
        <f>'DAFTAR SISWA'!B23</f>
        <v>1272</v>
      </c>
      <c r="D22" s="14" t="str">
        <f>'DAFTAR SISWA'!D23</f>
        <v>Rifah Akaya Udin</v>
      </c>
      <c r="E22" s="64"/>
      <c r="F22" s="104">
        <f t="shared" si="2"/>
        <v>0</v>
      </c>
      <c r="G22" s="64"/>
      <c r="H22" s="104">
        <f t="shared" si="0"/>
        <v>0</v>
      </c>
      <c r="I22" s="104">
        <f t="shared" si="1"/>
        <v>0</v>
      </c>
    </row>
    <row r="23" spans="1:9" ht="17.25" customHeight="1" x14ac:dyDescent="0.25">
      <c r="A23" s="78"/>
      <c r="B23" s="64">
        <v>19</v>
      </c>
      <c r="C23" s="64">
        <f>'DAFTAR SISWA'!B24</f>
        <v>1254</v>
      </c>
      <c r="D23" s="14" t="str">
        <f>'DAFTAR SISWA'!D24</f>
        <v>Rifky Ardiansyah</v>
      </c>
      <c r="E23" s="64"/>
      <c r="F23" s="104">
        <f t="shared" si="2"/>
        <v>0</v>
      </c>
      <c r="G23" s="64"/>
      <c r="H23" s="104">
        <f t="shared" si="0"/>
        <v>0</v>
      </c>
      <c r="I23" s="104">
        <f t="shared" si="1"/>
        <v>0</v>
      </c>
    </row>
    <row r="24" spans="1:9" ht="18.75" customHeight="1" x14ac:dyDescent="0.25">
      <c r="A24" s="78"/>
      <c r="B24" s="64">
        <v>20</v>
      </c>
      <c r="C24" s="64">
        <f>'DAFTAR SISWA'!B25</f>
        <v>1241</v>
      </c>
      <c r="D24" s="14" t="str">
        <f>'DAFTAR SISWA'!D25</f>
        <v>Rizal Hendriawan</v>
      </c>
      <c r="E24" s="64"/>
      <c r="F24" s="104">
        <f t="shared" si="2"/>
        <v>0</v>
      </c>
      <c r="G24" s="64"/>
      <c r="H24" s="104">
        <f t="shared" si="0"/>
        <v>0</v>
      </c>
      <c r="I24" s="104">
        <f t="shared" si="1"/>
        <v>0</v>
      </c>
    </row>
    <row r="25" spans="1:9" ht="17.25" customHeight="1" x14ac:dyDescent="0.25">
      <c r="A25" s="78"/>
      <c r="B25" s="64">
        <v>21</v>
      </c>
      <c r="C25" s="64">
        <f>'DAFTAR SISWA'!B26</f>
        <v>1274</v>
      </c>
      <c r="D25" s="14" t="str">
        <f>'DAFTAR SISWA'!D26</f>
        <v>Robiyatul Adawiyah</v>
      </c>
      <c r="E25" s="64">
        <v>100</v>
      </c>
      <c r="F25" s="104">
        <f t="shared" si="2"/>
        <v>60</v>
      </c>
      <c r="G25" s="64">
        <v>50</v>
      </c>
      <c r="H25" s="104">
        <f t="shared" si="0"/>
        <v>20</v>
      </c>
      <c r="I25" s="104">
        <f t="shared" si="1"/>
        <v>80</v>
      </c>
    </row>
    <row r="26" spans="1:9" ht="16.5" customHeight="1" x14ac:dyDescent="0.25">
      <c r="A26" s="78"/>
      <c r="B26" s="64">
        <v>22</v>
      </c>
      <c r="C26" s="64">
        <f>'DAFTAR SISWA'!B27</f>
        <v>1275</v>
      </c>
      <c r="D26" s="14" t="str">
        <f>'DAFTAR SISWA'!D27</f>
        <v>Safitri Ayu Wulandari</v>
      </c>
      <c r="E26" s="64"/>
      <c r="F26" s="104">
        <f t="shared" si="2"/>
        <v>0</v>
      </c>
      <c r="G26" s="64"/>
      <c r="H26" s="104">
        <f t="shared" si="0"/>
        <v>0</v>
      </c>
      <c r="I26" s="104">
        <f t="shared" si="1"/>
        <v>0</v>
      </c>
    </row>
    <row r="27" spans="1:9" ht="15.75" customHeight="1" x14ac:dyDescent="0.25">
      <c r="A27" s="78"/>
      <c r="B27" s="64">
        <v>23</v>
      </c>
      <c r="C27" s="64">
        <f>'DAFTAR SISWA'!B28</f>
        <v>1423</v>
      </c>
      <c r="D27" s="14" t="str">
        <f>'DAFTAR SISWA'!D28</f>
        <v xml:space="preserve">Saira Rachman </v>
      </c>
      <c r="E27" s="64"/>
      <c r="F27" s="104">
        <f t="shared" si="2"/>
        <v>0</v>
      </c>
      <c r="G27" s="64"/>
      <c r="H27" s="104">
        <f t="shared" si="0"/>
        <v>0</v>
      </c>
      <c r="I27" s="104">
        <f t="shared" si="1"/>
        <v>0</v>
      </c>
    </row>
    <row r="28" spans="1:9" ht="17.25" customHeight="1" x14ac:dyDescent="0.25">
      <c r="A28" s="78"/>
      <c r="B28" s="64">
        <v>24</v>
      </c>
      <c r="C28" s="64">
        <f>'DAFTAR SISWA'!B29</f>
        <v>1244</v>
      </c>
      <c r="D28" s="14" t="str">
        <f>'DAFTAR SISWA'!D29</f>
        <v>Sisca Indriani Harsari</v>
      </c>
      <c r="E28" s="64"/>
      <c r="F28" s="104">
        <f t="shared" si="2"/>
        <v>0</v>
      </c>
      <c r="G28" s="64"/>
      <c r="H28" s="104">
        <f t="shared" si="0"/>
        <v>0</v>
      </c>
      <c r="I28" s="104">
        <f t="shared" si="1"/>
        <v>0</v>
      </c>
    </row>
    <row r="29" spans="1:9" ht="18" customHeight="1" x14ac:dyDescent="0.25">
      <c r="A29" s="78"/>
      <c r="B29" s="64">
        <v>25</v>
      </c>
      <c r="C29" s="64">
        <f>'DAFTAR SISWA'!B30</f>
        <v>1249</v>
      </c>
      <c r="D29" s="14" t="str">
        <f>'DAFTAR SISWA'!D30</f>
        <v>Zaidan Arley</v>
      </c>
      <c r="E29" s="64"/>
      <c r="F29" s="104">
        <f t="shared" si="2"/>
        <v>0</v>
      </c>
      <c r="G29" s="64"/>
      <c r="H29" s="104">
        <f t="shared" si="0"/>
        <v>0</v>
      </c>
      <c r="I29" s="104">
        <f t="shared" si="1"/>
        <v>0</v>
      </c>
    </row>
    <row r="30" spans="1:9" x14ac:dyDescent="0.25">
      <c r="A30" s="78"/>
      <c r="B30" s="14"/>
      <c r="C30" s="64"/>
      <c r="D30" s="14"/>
      <c r="E30" s="64"/>
      <c r="F30" s="105"/>
      <c r="G30" s="64"/>
      <c r="H30" s="104">
        <f t="shared" si="0"/>
        <v>0</v>
      </c>
      <c r="I30" s="104">
        <f t="shared" si="1"/>
        <v>0</v>
      </c>
    </row>
    <row r="31" spans="1:9" x14ac:dyDescent="0.25">
      <c r="A31" s="78"/>
      <c r="B31" s="14"/>
      <c r="C31" s="64"/>
      <c r="D31" s="14"/>
      <c r="E31" s="64"/>
      <c r="F31" s="105"/>
      <c r="G31" s="64"/>
      <c r="H31" s="104">
        <f t="shared" si="0"/>
        <v>0</v>
      </c>
      <c r="I31" s="104">
        <f t="shared" si="1"/>
        <v>0</v>
      </c>
    </row>
    <row r="32" spans="1:9" x14ac:dyDescent="0.25">
      <c r="A32" s="78"/>
      <c r="B32" s="14"/>
      <c r="C32" s="64"/>
      <c r="D32" s="14"/>
      <c r="E32" s="64"/>
      <c r="F32" s="105"/>
      <c r="G32" s="64"/>
      <c r="H32" s="104">
        <f t="shared" si="0"/>
        <v>0</v>
      </c>
      <c r="I32" s="104">
        <f t="shared" si="1"/>
        <v>0</v>
      </c>
    </row>
    <row r="33" spans="1:9" x14ac:dyDescent="0.25">
      <c r="A33" s="78"/>
      <c r="B33" s="14"/>
      <c r="C33" s="64"/>
      <c r="D33" s="14"/>
      <c r="E33" s="64"/>
      <c r="F33" s="105"/>
      <c r="G33" s="64"/>
      <c r="H33" s="104">
        <f t="shared" si="0"/>
        <v>0</v>
      </c>
      <c r="I33" s="104">
        <f t="shared" si="1"/>
        <v>0</v>
      </c>
    </row>
    <row r="34" spans="1:9" x14ac:dyDescent="0.25">
      <c r="A34" s="78"/>
      <c r="B34" s="14"/>
      <c r="C34" s="64"/>
      <c r="D34" s="14"/>
      <c r="E34" s="64"/>
      <c r="F34" s="105"/>
      <c r="G34" s="64"/>
      <c r="H34" s="105"/>
      <c r="I34" s="104">
        <f t="shared" si="1"/>
        <v>0</v>
      </c>
    </row>
    <row r="35" spans="1:9" x14ac:dyDescent="0.25">
      <c r="A35" s="78"/>
      <c r="B35" s="14"/>
      <c r="C35" s="64"/>
      <c r="D35" s="14"/>
      <c r="E35" s="64"/>
      <c r="F35" s="105"/>
      <c r="G35" s="64"/>
      <c r="H35" s="105"/>
      <c r="I35" s="104">
        <f t="shared" si="1"/>
        <v>0</v>
      </c>
    </row>
    <row r="36" spans="1:9" x14ac:dyDescent="0.25">
      <c r="A36" s="78"/>
      <c r="B36" s="14"/>
      <c r="C36" s="64"/>
      <c r="D36" s="14"/>
      <c r="E36" s="64"/>
      <c r="F36" s="105"/>
      <c r="G36" s="64"/>
      <c r="H36" s="105"/>
      <c r="I36" s="104">
        <f t="shared" si="1"/>
        <v>0</v>
      </c>
    </row>
    <row r="37" spans="1:9" x14ac:dyDescent="0.25">
      <c r="A37" s="78"/>
      <c r="B37" s="14"/>
      <c r="C37" s="64"/>
      <c r="D37" s="14"/>
      <c r="E37" s="64"/>
      <c r="F37" s="105"/>
      <c r="G37" s="64"/>
      <c r="H37" s="105"/>
      <c r="I37" s="104">
        <f t="shared" si="1"/>
        <v>0</v>
      </c>
    </row>
    <row r="38" spans="1:9" x14ac:dyDescent="0.25">
      <c r="A38" s="78"/>
      <c r="B38" s="14"/>
      <c r="C38" s="64"/>
      <c r="D38" s="14"/>
      <c r="E38" s="64"/>
      <c r="F38" s="105"/>
      <c r="G38" s="64"/>
      <c r="H38" s="105"/>
      <c r="I38" s="104">
        <f t="shared" si="1"/>
        <v>0</v>
      </c>
    </row>
    <row r="39" spans="1:9" x14ac:dyDescent="0.25">
      <c r="A39" s="78"/>
      <c r="B39" s="14"/>
      <c r="C39" s="64"/>
      <c r="D39" s="14"/>
      <c r="E39" s="64"/>
      <c r="F39" s="105"/>
      <c r="G39" s="64"/>
      <c r="H39" s="105"/>
      <c r="I39" s="104">
        <f t="shared" si="1"/>
        <v>0</v>
      </c>
    </row>
    <row r="40" spans="1:9" x14ac:dyDescent="0.25">
      <c r="A40" s="78"/>
      <c r="B40" s="14"/>
      <c r="C40" s="64"/>
      <c r="D40" s="14"/>
      <c r="E40" s="64"/>
      <c r="F40" s="105"/>
      <c r="G40" s="64"/>
      <c r="H40" s="105"/>
      <c r="I40" s="104">
        <f t="shared" si="1"/>
        <v>0</v>
      </c>
    </row>
    <row r="41" spans="1:9" x14ac:dyDescent="0.25">
      <c r="A41" s="78"/>
      <c r="B41" s="14"/>
      <c r="C41" s="64"/>
      <c r="D41" s="14"/>
      <c r="E41" s="64"/>
      <c r="F41" s="105"/>
      <c r="G41" s="64"/>
      <c r="H41" s="105"/>
      <c r="I41" s="104">
        <f t="shared" si="1"/>
        <v>0</v>
      </c>
    </row>
    <row r="42" spans="1:9" x14ac:dyDescent="0.25">
      <c r="A42" s="78"/>
      <c r="B42" s="14"/>
      <c r="C42" s="64"/>
      <c r="D42" s="14"/>
      <c r="E42" s="64"/>
      <c r="F42" s="105"/>
      <c r="G42" s="64"/>
      <c r="H42" s="105"/>
      <c r="I42" s="105"/>
    </row>
    <row r="43" spans="1:9" x14ac:dyDescent="0.25">
      <c r="A43" s="78"/>
      <c r="B43" s="14"/>
      <c r="C43" s="64"/>
      <c r="D43" s="14"/>
      <c r="E43" s="64"/>
      <c r="F43" s="105"/>
      <c r="G43" s="64"/>
      <c r="H43" s="105"/>
      <c r="I43" s="105"/>
    </row>
    <row r="44" spans="1:9" x14ac:dyDescent="0.25">
      <c r="A44" s="78"/>
      <c r="B44" s="14"/>
      <c r="C44" s="64"/>
      <c r="D44" s="14"/>
      <c r="E44" s="64"/>
      <c r="F44" s="105"/>
      <c r="G44" s="64"/>
      <c r="H44" s="105"/>
      <c r="I44" s="105"/>
    </row>
    <row r="45" spans="1:9" x14ac:dyDescent="0.25">
      <c r="A45" s="78"/>
      <c r="B45" s="14"/>
      <c r="C45" s="64"/>
      <c r="D45" s="14"/>
      <c r="E45" s="64"/>
      <c r="F45" s="105"/>
      <c r="G45" s="64"/>
      <c r="H45" s="105"/>
      <c r="I45" s="105"/>
    </row>
    <row r="46" spans="1:9" x14ac:dyDescent="0.25">
      <c r="A46" s="78"/>
      <c r="B46" s="14"/>
      <c r="C46" s="64"/>
      <c r="D46" s="14"/>
      <c r="E46" s="64"/>
      <c r="F46" s="105"/>
      <c r="G46" s="64"/>
      <c r="H46" s="105"/>
      <c r="I46" s="105"/>
    </row>
    <row r="47" spans="1:9" x14ac:dyDescent="0.25">
      <c r="A47" s="78"/>
      <c r="B47" s="14"/>
      <c r="C47" s="64"/>
      <c r="D47" s="14"/>
      <c r="E47" s="64"/>
      <c r="F47" s="105"/>
      <c r="G47" s="64"/>
      <c r="H47" s="105"/>
      <c r="I47" s="105"/>
    </row>
    <row r="48" spans="1:9" x14ac:dyDescent="0.25">
      <c r="A48" s="78"/>
      <c r="B48" s="14"/>
      <c r="C48" s="64"/>
      <c r="D48" s="14"/>
      <c r="E48" s="64"/>
      <c r="F48" s="105"/>
      <c r="G48" s="64"/>
      <c r="H48" s="105"/>
      <c r="I48" s="105"/>
    </row>
    <row r="49" spans="1:9" x14ac:dyDescent="0.25">
      <c r="A49" s="78"/>
      <c r="B49" s="14"/>
      <c r="C49" s="64"/>
      <c r="D49" s="14"/>
      <c r="E49" s="64"/>
      <c r="F49" s="105"/>
      <c r="G49" s="64"/>
      <c r="H49" s="105"/>
      <c r="I49" s="105"/>
    </row>
    <row r="50" spans="1:9" x14ac:dyDescent="0.25">
      <c r="A50" s="78"/>
      <c r="B50" s="14"/>
      <c r="C50" s="64"/>
      <c r="D50" s="14"/>
      <c r="E50" s="64"/>
      <c r="F50" s="105"/>
      <c r="G50" s="64"/>
      <c r="H50" s="105"/>
      <c r="I50" s="105"/>
    </row>
    <row r="51" spans="1:9" x14ac:dyDescent="0.25">
      <c r="A51" s="78"/>
      <c r="B51" s="14"/>
      <c r="C51" s="64"/>
      <c r="D51" s="14"/>
      <c r="E51" s="64"/>
      <c r="F51" s="105"/>
      <c r="G51" s="64"/>
      <c r="H51" s="105"/>
      <c r="I51" s="105"/>
    </row>
    <row r="52" spans="1:9" x14ac:dyDescent="0.25">
      <c r="A52" s="78"/>
      <c r="B52" s="14"/>
      <c r="C52" s="64"/>
      <c r="D52" s="14"/>
      <c r="E52" s="64"/>
      <c r="F52" s="105"/>
      <c r="G52" s="64"/>
      <c r="H52" s="105"/>
      <c r="I52" s="105"/>
    </row>
    <row r="53" spans="1:9" x14ac:dyDescent="0.25">
      <c r="A53" s="78"/>
      <c r="B53" s="14"/>
      <c r="C53" s="64"/>
      <c r="D53" s="14"/>
      <c r="E53" s="64"/>
      <c r="F53" s="105"/>
      <c r="G53" s="64"/>
      <c r="H53" s="105"/>
      <c r="I53" s="105"/>
    </row>
    <row r="54" spans="1:9" x14ac:dyDescent="0.25">
      <c r="A54" s="78"/>
      <c r="B54" s="14"/>
      <c r="C54" s="64"/>
      <c r="D54" s="14"/>
      <c r="E54" s="64"/>
      <c r="F54" s="105"/>
      <c r="G54" s="64"/>
      <c r="H54" s="105"/>
      <c r="I54" s="105"/>
    </row>
    <row r="55" spans="1:9" x14ac:dyDescent="0.25">
      <c r="A55" s="78"/>
      <c r="B55" s="14"/>
      <c r="C55" s="64"/>
      <c r="D55" s="14"/>
      <c r="E55" s="64"/>
      <c r="F55" s="105"/>
      <c r="G55" s="64"/>
      <c r="H55" s="105"/>
      <c r="I55" s="105"/>
    </row>
    <row r="56" spans="1:9" x14ac:dyDescent="0.25">
      <c r="A56" s="78"/>
      <c r="B56" s="14"/>
      <c r="C56" s="64"/>
      <c r="D56" s="14"/>
      <c r="E56" s="64"/>
      <c r="F56" s="105"/>
      <c r="G56" s="64"/>
      <c r="H56" s="105"/>
      <c r="I56" s="105"/>
    </row>
    <row r="57" spans="1:9" x14ac:dyDescent="0.25">
      <c r="A57" s="78"/>
      <c r="B57" s="14"/>
      <c r="C57" s="64"/>
      <c r="D57" s="14"/>
      <c r="E57" s="64"/>
      <c r="F57" s="64"/>
      <c r="G57" s="64"/>
      <c r="H57" s="64"/>
      <c r="I57" s="64"/>
    </row>
    <row r="58" spans="1:9" x14ac:dyDescent="0.25">
      <c r="A58" s="78"/>
      <c r="B58" s="14"/>
      <c r="C58" s="64"/>
      <c r="D58" s="14"/>
      <c r="E58" s="64"/>
      <c r="F58" s="64"/>
      <c r="G58" s="64"/>
      <c r="H58" s="64"/>
      <c r="I58" s="64"/>
    </row>
    <row r="59" spans="1:9" x14ac:dyDescent="0.25">
      <c r="A59" s="78"/>
      <c r="B59" s="14"/>
      <c r="C59" s="64"/>
      <c r="D59" s="14"/>
      <c r="E59" s="64"/>
      <c r="F59" s="64"/>
      <c r="G59" s="64"/>
      <c r="H59" s="64"/>
      <c r="I59" s="64"/>
    </row>
    <row r="60" spans="1:9" x14ac:dyDescent="0.25">
      <c r="A60" s="78"/>
      <c r="B60" s="14"/>
      <c r="C60" s="64"/>
      <c r="D60" s="14"/>
      <c r="E60" s="64"/>
      <c r="F60" s="64"/>
      <c r="G60" s="64"/>
      <c r="H60" s="64"/>
      <c r="I60" s="64"/>
    </row>
    <row r="61" spans="1:9" x14ac:dyDescent="0.25">
      <c r="A61" s="78"/>
      <c r="B61" s="14"/>
      <c r="C61" s="64"/>
      <c r="D61" s="14"/>
      <c r="E61" s="64"/>
      <c r="F61" s="64"/>
      <c r="G61" s="64"/>
      <c r="H61" s="64"/>
      <c r="I61" s="64"/>
    </row>
    <row r="62" spans="1:9" x14ac:dyDescent="0.25">
      <c r="A62" s="78"/>
      <c r="B62" s="14"/>
      <c r="C62" s="64"/>
      <c r="D62" s="14"/>
      <c r="E62" s="64"/>
      <c r="F62" s="64"/>
      <c r="G62" s="64"/>
      <c r="H62" s="64"/>
      <c r="I62" s="64"/>
    </row>
    <row r="63" spans="1:9" x14ac:dyDescent="0.25">
      <c r="A63" s="78"/>
      <c r="B63" s="14"/>
      <c r="C63" s="64"/>
      <c r="D63" s="14"/>
      <c r="E63" s="64"/>
      <c r="F63" s="64"/>
      <c r="G63" s="64"/>
      <c r="H63" s="64"/>
      <c r="I63" s="64"/>
    </row>
    <row r="64" spans="1:9" x14ac:dyDescent="0.25">
      <c r="A64" s="78"/>
      <c r="B64" s="14"/>
      <c r="C64" s="64"/>
      <c r="D64" s="14"/>
      <c r="E64" s="64"/>
      <c r="F64" s="64"/>
      <c r="G64" s="64"/>
      <c r="H64" s="64"/>
      <c r="I64" s="64"/>
    </row>
    <row r="65" spans="1:9" x14ac:dyDescent="0.25">
      <c r="A65" s="78"/>
      <c r="B65" s="14"/>
      <c r="C65" s="64"/>
      <c r="D65" s="14"/>
      <c r="E65" s="64"/>
      <c r="F65" s="64"/>
      <c r="G65" s="64"/>
      <c r="H65" s="64"/>
      <c r="I65" s="64"/>
    </row>
    <row r="66" spans="1:9" x14ac:dyDescent="0.25">
      <c r="A66" s="78"/>
      <c r="B66" s="14"/>
      <c r="C66" s="64"/>
      <c r="D66" s="14"/>
      <c r="E66" s="64"/>
      <c r="F66" s="64"/>
      <c r="G66" s="64"/>
      <c r="H66" s="64"/>
      <c r="I66" s="64"/>
    </row>
    <row r="67" spans="1:9" x14ac:dyDescent="0.25">
      <c r="A67" s="78"/>
      <c r="B67" s="14"/>
      <c r="C67" s="64"/>
      <c r="D67" s="14"/>
      <c r="E67" s="64"/>
      <c r="F67" s="64"/>
      <c r="G67" s="64"/>
      <c r="H67" s="64"/>
      <c r="I67" s="64"/>
    </row>
    <row r="68" spans="1:9" x14ac:dyDescent="0.25">
      <c r="A68" s="78"/>
      <c r="B68" s="14"/>
      <c r="C68" s="64"/>
      <c r="D68" s="14"/>
      <c r="E68" s="64"/>
      <c r="F68" s="64"/>
      <c r="G68" s="64"/>
      <c r="H68" s="64"/>
      <c r="I68" s="64"/>
    </row>
    <row r="69" spans="1:9" x14ac:dyDescent="0.25">
      <c r="A69" s="78"/>
      <c r="B69" s="14"/>
      <c r="C69" s="64"/>
      <c r="D69" s="14"/>
      <c r="E69" s="64"/>
      <c r="F69" s="64"/>
      <c r="G69" s="64"/>
      <c r="H69" s="64"/>
      <c r="I69" s="64"/>
    </row>
    <row r="70" spans="1:9" x14ac:dyDescent="0.25">
      <c r="A70" s="78"/>
      <c r="B70" s="14"/>
      <c r="C70" s="64"/>
      <c r="D70" s="14"/>
      <c r="E70" s="64"/>
      <c r="F70" s="64"/>
      <c r="G70" s="64"/>
      <c r="H70" s="64"/>
      <c r="I70" s="64"/>
    </row>
    <row r="71" spans="1:9" x14ac:dyDescent="0.25">
      <c r="A71" s="78"/>
      <c r="B71" s="14"/>
      <c r="C71" s="64"/>
      <c r="D71" s="14"/>
      <c r="E71" s="64"/>
      <c r="F71" s="64"/>
      <c r="G71" s="64"/>
      <c r="H71" s="64"/>
      <c r="I71" s="64"/>
    </row>
    <row r="72" spans="1:9" x14ac:dyDescent="0.25">
      <c r="A72" s="78"/>
      <c r="B72" s="14"/>
      <c r="C72" s="64"/>
      <c r="D72" s="14"/>
      <c r="E72" s="64"/>
      <c r="F72" s="64"/>
      <c r="G72" s="64"/>
      <c r="H72" s="64"/>
      <c r="I72" s="64"/>
    </row>
    <row r="73" spans="1:9" x14ac:dyDescent="0.25">
      <c r="A73" s="78"/>
      <c r="B73" s="14"/>
      <c r="C73" s="64"/>
      <c r="D73" s="14"/>
      <c r="E73" s="64"/>
      <c r="F73" s="64"/>
      <c r="G73" s="64"/>
      <c r="H73" s="64"/>
      <c r="I73" s="64"/>
    </row>
    <row r="74" spans="1:9" x14ac:dyDescent="0.25">
      <c r="A74" s="78"/>
      <c r="B74" s="14"/>
      <c r="C74" s="64"/>
      <c r="D74" s="14"/>
      <c r="E74" s="64"/>
      <c r="F74" s="64"/>
      <c r="G74" s="64"/>
      <c r="H74" s="64"/>
      <c r="I74" s="64"/>
    </row>
    <row r="75" spans="1:9" x14ac:dyDescent="0.25">
      <c r="A75" s="78"/>
      <c r="B75" s="14"/>
      <c r="C75" s="64"/>
      <c r="D75" s="14"/>
      <c r="E75" s="64"/>
      <c r="F75" s="64"/>
      <c r="G75" s="64"/>
      <c r="H75" s="64"/>
      <c r="I75" s="64"/>
    </row>
    <row r="76" spans="1:9" x14ac:dyDescent="0.25">
      <c r="A76" s="78"/>
      <c r="B76" s="14"/>
      <c r="C76" s="64"/>
      <c r="D76" s="14"/>
      <c r="E76" s="64"/>
      <c r="F76" s="64"/>
      <c r="G76" s="64"/>
      <c r="H76" s="64"/>
      <c r="I76" s="64"/>
    </row>
    <row r="77" spans="1:9" x14ac:dyDescent="0.25">
      <c r="A77" s="78"/>
      <c r="B77" s="14"/>
      <c r="C77" s="64"/>
      <c r="D77" s="14"/>
      <c r="E77" s="64"/>
      <c r="F77" s="64"/>
      <c r="G77" s="64"/>
      <c r="H77" s="64"/>
      <c r="I77" s="64"/>
    </row>
    <row r="78" spans="1:9" x14ac:dyDescent="0.25">
      <c r="A78" s="78"/>
      <c r="B78" s="14"/>
      <c r="C78" s="64"/>
      <c r="D78" s="14"/>
      <c r="E78" s="64"/>
      <c r="F78" s="64"/>
      <c r="G78" s="64"/>
      <c r="H78" s="64"/>
      <c r="I78" s="64"/>
    </row>
    <row r="79" spans="1:9" x14ac:dyDescent="0.25">
      <c r="A79" s="78"/>
      <c r="B79" s="14"/>
      <c r="C79" s="64"/>
      <c r="D79" s="14"/>
      <c r="E79" s="64"/>
      <c r="F79" s="64"/>
      <c r="G79" s="64"/>
      <c r="H79" s="64"/>
      <c r="I79" s="64"/>
    </row>
    <row r="80" spans="1:9" x14ac:dyDescent="0.25">
      <c r="A80" s="78"/>
      <c r="B80" s="14"/>
      <c r="C80" s="64"/>
      <c r="D80" s="14"/>
      <c r="E80" s="64"/>
      <c r="F80" s="64"/>
      <c r="G80" s="64"/>
      <c r="H80" s="64"/>
      <c r="I80" s="64"/>
    </row>
    <row r="81" spans="1:9" x14ac:dyDescent="0.25">
      <c r="A81" s="78"/>
      <c r="B81" s="14"/>
      <c r="C81" s="64"/>
      <c r="D81" s="14"/>
      <c r="E81" s="64"/>
      <c r="F81" s="64"/>
      <c r="G81" s="64"/>
      <c r="H81" s="64"/>
      <c r="I81" s="64"/>
    </row>
    <row r="82" spans="1:9" x14ac:dyDescent="0.25">
      <c r="A82" s="78"/>
      <c r="B82" s="14"/>
      <c r="C82" s="64"/>
      <c r="D82" s="14"/>
      <c r="E82" s="64"/>
      <c r="F82" s="64"/>
      <c r="G82" s="64"/>
      <c r="H82" s="64"/>
      <c r="I82" s="64"/>
    </row>
    <row r="83" spans="1:9" x14ac:dyDescent="0.25">
      <c r="A83" s="78"/>
      <c r="B83" s="14"/>
      <c r="C83" s="64"/>
      <c r="D83" s="14"/>
      <c r="E83" s="64"/>
      <c r="F83" s="64"/>
      <c r="G83" s="64"/>
      <c r="H83" s="64"/>
      <c r="I83" s="64"/>
    </row>
    <row r="84" spans="1:9" x14ac:dyDescent="0.25">
      <c r="A84" s="78"/>
      <c r="B84" s="14"/>
      <c r="C84" s="64"/>
      <c r="D84" s="14"/>
      <c r="E84" s="64"/>
      <c r="F84" s="64"/>
      <c r="G84" s="64"/>
      <c r="H84" s="64"/>
      <c r="I84" s="64"/>
    </row>
    <row r="85" spans="1:9" x14ac:dyDescent="0.25">
      <c r="A85" s="78"/>
      <c r="B85" s="14"/>
      <c r="C85" s="64"/>
      <c r="D85" s="14"/>
      <c r="E85" s="64"/>
      <c r="F85" s="64"/>
      <c r="G85" s="64"/>
      <c r="H85" s="64"/>
      <c r="I85" s="64"/>
    </row>
    <row r="86" spans="1:9" x14ac:dyDescent="0.25">
      <c r="A86" s="78"/>
      <c r="B86" s="14"/>
      <c r="C86" s="64"/>
      <c r="D86" s="14"/>
      <c r="E86" s="64"/>
      <c r="F86" s="64"/>
      <c r="G86" s="64"/>
      <c r="H86" s="64"/>
      <c r="I86" s="64"/>
    </row>
    <row r="87" spans="1:9" x14ac:dyDescent="0.25">
      <c r="A87" s="78"/>
      <c r="B87" s="14"/>
      <c r="C87" s="64"/>
      <c r="D87" s="14"/>
      <c r="E87" s="64"/>
      <c r="F87" s="64"/>
      <c r="G87" s="64"/>
      <c r="H87" s="64"/>
      <c r="I87" s="64"/>
    </row>
    <row r="88" spans="1:9" x14ac:dyDescent="0.25">
      <c r="A88" s="78"/>
      <c r="B88" s="14"/>
      <c r="C88" s="64"/>
      <c r="D88" s="14"/>
      <c r="E88" s="64"/>
      <c r="F88" s="64"/>
      <c r="G88" s="64"/>
      <c r="H88" s="64"/>
      <c r="I88" s="64"/>
    </row>
    <row r="89" spans="1:9" x14ac:dyDescent="0.25">
      <c r="A89" s="78"/>
      <c r="B89" s="14"/>
      <c r="C89" s="64"/>
      <c r="D89" s="14"/>
      <c r="E89" s="64"/>
      <c r="F89" s="64"/>
      <c r="G89" s="64"/>
      <c r="H89" s="64"/>
      <c r="I89" s="64"/>
    </row>
    <row r="90" spans="1:9" x14ac:dyDescent="0.25">
      <c r="A90" s="78"/>
      <c r="B90" s="14"/>
      <c r="C90" s="64"/>
      <c r="D90" s="14"/>
      <c r="E90" s="64"/>
      <c r="F90" s="64"/>
      <c r="G90" s="64"/>
      <c r="H90" s="64"/>
      <c r="I90" s="64"/>
    </row>
    <row r="91" spans="1:9" x14ac:dyDescent="0.25">
      <c r="A91" s="78"/>
      <c r="B91" s="14"/>
      <c r="C91" s="64"/>
      <c r="D91" s="14"/>
      <c r="E91" s="64"/>
      <c r="F91" s="64"/>
      <c r="G91" s="64"/>
      <c r="H91" s="64"/>
      <c r="I91" s="64"/>
    </row>
    <row r="92" spans="1:9" x14ac:dyDescent="0.25">
      <c r="A92" s="78"/>
      <c r="B92" s="14"/>
      <c r="C92" s="64"/>
      <c r="D92" s="14"/>
      <c r="E92" s="64"/>
      <c r="F92" s="64"/>
      <c r="G92" s="64"/>
      <c r="H92" s="64"/>
      <c r="I92" s="64"/>
    </row>
    <row r="93" spans="1:9" x14ac:dyDescent="0.25">
      <c r="A93" s="78"/>
      <c r="B93" s="14"/>
      <c r="C93" s="64"/>
      <c r="D93" s="14"/>
      <c r="E93" s="64"/>
      <c r="F93" s="64"/>
      <c r="G93" s="64"/>
      <c r="H93" s="64"/>
      <c r="I93" s="64"/>
    </row>
    <row r="94" spans="1:9" x14ac:dyDescent="0.25">
      <c r="A94" s="78"/>
      <c r="B94" s="14"/>
      <c r="C94" s="64"/>
      <c r="D94" s="14"/>
      <c r="E94" s="64"/>
      <c r="F94" s="64"/>
      <c r="G94" s="64"/>
      <c r="H94" s="64"/>
      <c r="I94" s="64"/>
    </row>
    <row r="95" spans="1:9" x14ac:dyDescent="0.25">
      <c r="A95" s="78"/>
      <c r="B95" s="14"/>
      <c r="C95" s="64"/>
      <c r="D95" s="14"/>
      <c r="E95" s="64"/>
      <c r="F95" s="64"/>
      <c r="G95" s="64"/>
      <c r="H95" s="64"/>
      <c r="I95" s="64"/>
    </row>
    <row r="96" spans="1:9" x14ac:dyDescent="0.25">
      <c r="A96" s="78"/>
      <c r="B96" s="14"/>
      <c r="C96" s="64"/>
      <c r="D96" s="14"/>
      <c r="E96" s="64"/>
      <c r="F96" s="64"/>
      <c r="G96" s="64"/>
      <c r="H96" s="64"/>
      <c r="I96" s="64"/>
    </row>
    <row r="97" spans="1:9" x14ac:dyDescent="0.25">
      <c r="A97" s="78"/>
      <c r="B97" s="14"/>
      <c r="C97" s="64"/>
      <c r="D97" s="14"/>
      <c r="E97" s="64"/>
      <c r="F97" s="64"/>
      <c r="G97" s="64"/>
      <c r="H97" s="64"/>
      <c r="I97" s="64"/>
    </row>
    <row r="98" spans="1:9" x14ac:dyDescent="0.25">
      <c r="A98" s="78"/>
      <c r="B98" s="14"/>
      <c r="C98" s="64"/>
      <c r="D98" s="14"/>
      <c r="E98" s="64"/>
      <c r="F98" s="64"/>
      <c r="G98" s="64"/>
      <c r="H98" s="64"/>
      <c r="I98" s="64"/>
    </row>
    <row r="99" spans="1:9" x14ac:dyDescent="0.25">
      <c r="A99" s="78"/>
      <c r="B99" s="14"/>
      <c r="C99" s="64"/>
      <c r="D99" s="14"/>
      <c r="E99" s="64"/>
      <c r="F99" s="64"/>
      <c r="G99" s="64"/>
      <c r="H99" s="64"/>
      <c r="I99" s="64"/>
    </row>
    <row r="100" spans="1:9" x14ac:dyDescent="0.25">
      <c r="A100" s="78"/>
      <c r="B100" s="14"/>
      <c r="C100" s="64"/>
      <c r="D100" s="14"/>
      <c r="E100" s="64"/>
      <c r="F100" s="64"/>
      <c r="G100" s="64"/>
      <c r="H100" s="64"/>
      <c r="I100" s="64"/>
    </row>
    <row r="101" spans="1:9" x14ac:dyDescent="0.25">
      <c r="A101" s="78"/>
      <c r="B101" s="14"/>
      <c r="C101" s="64"/>
      <c r="D101" s="14"/>
      <c r="E101" s="64"/>
      <c r="F101" s="64"/>
      <c r="G101" s="64"/>
      <c r="H101" s="64"/>
      <c r="I101" s="64"/>
    </row>
    <row r="102" spans="1:9" x14ac:dyDescent="0.25">
      <c r="A102" s="78"/>
      <c r="B102" s="14"/>
      <c r="C102" s="64"/>
      <c r="D102" s="14"/>
      <c r="E102" s="64"/>
      <c r="F102" s="64"/>
      <c r="G102" s="64"/>
      <c r="H102" s="64"/>
      <c r="I102" s="64"/>
    </row>
    <row r="103" spans="1:9" x14ac:dyDescent="0.25">
      <c r="A103" s="78"/>
      <c r="B103" s="14"/>
      <c r="C103" s="64"/>
      <c r="D103" s="14"/>
      <c r="E103" s="64"/>
      <c r="F103" s="64"/>
      <c r="G103" s="64"/>
      <c r="H103" s="64"/>
      <c r="I103" s="64"/>
    </row>
    <row r="104" spans="1:9" x14ac:dyDescent="0.25">
      <c r="A104" s="78"/>
      <c r="B104" s="14"/>
      <c r="C104" s="64"/>
      <c r="D104" s="14"/>
      <c r="E104" s="64"/>
      <c r="F104" s="64"/>
      <c r="G104" s="64"/>
      <c r="H104" s="64"/>
      <c r="I104" s="64"/>
    </row>
    <row r="105" spans="1:9" x14ac:dyDescent="0.25">
      <c r="A105" s="78"/>
      <c r="B105" s="14"/>
      <c r="C105" s="64"/>
      <c r="D105" s="14"/>
      <c r="E105" s="64"/>
      <c r="F105" s="64"/>
      <c r="G105" s="64"/>
      <c r="H105" s="64"/>
      <c r="I105" s="64"/>
    </row>
    <row r="106" spans="1:9" x14ac:dyDescent="0.25">
      <c r="A106" s="78"/>
      <c r="B106" s="14"/>
      <c r="C106" s="64"/>
      <c r="D106" s="14"/>
      <c r="E106" s="64"/>
      <c r="F106" s="64"/>
      <c r="G106" s="64"/>
      <c r="H106" s="64"/>
      <c r="I106" s="64"/>
    </row>
    <row r="107" spans="1:9" x14ac:dyDescent="0.25">
      <c r="A107" s="78"/>
      <c r="B107" s="14"/>
      <c r="C107" s="64"/>
      <c r="D107" s="14"/>
      <c r="E107" s="64"/>
      <c r="F107" s="64"/>
      <c r="G107" s="64"/>
      <c r="H107" s="64"/>
      <c r="I107" s="64"/>
    </row>
    <row r="108" spans="1:9" x14ac:dyDescent="0.25">
      <c r="A108" s="78"/>
      <c r="B108" s="14"/>
      <c r="C108" s="64"/>
      <c r="D108" s="14"/>
      <c r="E108" s="64"/>
      <c r="F108" s="64"/>
      <c r="G108" s="64"/>
      <c r="H108" s="64"/>
      <c r="I108" s="64"/>
    </row>
    <row r="109" spans="1:9" x14ac:dyDescent="0.25">
      <c r="A109" s="78"/>
      <c r="B109" s="14"/>
      <c r="C109" s="64"/>
      <c r="D109" s="14"/>
      <c r="E109" s="64"/>
      <c r="F109" s="64"/>
      <c r="G109" s="64"/>
      <c r="H109" s="64"/>
      <c r="I109" s="64"/>
    </row>
    <row r="110" spans="1:9" x14ac:dyDescent="0.25">
      <c r="A110" s="78"/>
      <c r="B110" s="14"/>
      <c r="C110" s="64"/>
      <c r="D110" s="14"/>
      <c r="E110" s="64"/>
      <c r="F110" s="64"/>
      <c r="G110" s="64"/>
      <c r="H110" s="64"/>
      <c r="I110" s="64"/>
    </row>
    <row r="111" spans="1:9" x14ac:dyDescent="0.25">
      <c r="A111" s="78"/>
      <c r="B111" s="14"/>
      <c r="C111" s="64"/>
      <c r="D111" s="14"/>
      <c r="E111" s="64"/>
      <c r="F111" s="64"/>
      <c r="G111" s="64"/>
      <c r="H111" s="64"/>
      <c r="I111" s="64"/>
    </row>
    <row r="112" spans="1:9" x14ac:dyDescent="0.25">
      <c r="A112" s="78"/>
      <c r="B112" s="14"/>
      <c r="C112" s="64"/>
      <c r="D112" s="14"/>
      <c r="E112" s="64"/>
      <c r="F112" s="64"/>
      <c r="G112" s="64"/>
      <c r="H112" s="64"/>
      <c r="I112" s="64"/>
    </row>
    <row r="113" spans="1:9" x14ac:dyDescent="0.25">
      <c r="A113" s="78"/>
      <c r="B113" s="14"/>
      <c r="C113" s="64"/>
      <c r="D113" s="14"/>
      <c r="E113" s="64"/>
      <c r="F113" s="64"/>
      <c r="G113" s="64"/>
      <c r="H113" s="64"/>
      <c r="I113" s="64"/>
    </row>
  </sheetData>
  <mergeCells count="7">
    <mergeCell ref="B2:B4"/>
    <mergeCell ref="C2:C4"/>
    <mergeCell ref="D2:D4"/>
    <mergeCell ref="E2:H2"/>
    <mergeCell ref="I2:I4"/>
    <mergeCell ref="E3:F3"/>
    <mergeCell ref="G3:H3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2060"/>
  </sheetPr>
  <dimension ref="A1:I111"/>
  <sheetViews>
    <sheetView workbookViewId="0"/>
  </sheetViews>
  <sheetFormatPr defaultRowHeight="15" x14ac:dyDescent="0.25"/>
  <cols>
    <col min="1" max="1" width="24.5703125" customWidth="1"/>
    <col min="2" max="2" width="4.42578125" customWidth="1"/>
    <col min="3" max="3" width="9.85546875" customWidth="1"/>
    <col min="4" max="4" width="27.28515625" customWidth="1"/>
    <col min="5" max="5" width="12.28515625" customWidth="1"/>
    <col min="6" max="6" width="10.85546875" customWidth="1"/>
    <col min="7" max="7" width="11.140625" customWidth="1"/>
    <col min="8" max="8" width="11.7109375" customWidth="1"/>
    <col min="9" max="9" width="12.5703125" customWidth="1"/>
  </cols>
  <sheetData>
    <row r="1" spans="1:9" s="79" customFormat="1" ht="32.25" customHeight="1" x14ac:dyDescent="0.4">
      <c r="A1" s="78"/>
      <c r="B1" s="86" t="s">
        <v>166</v>
      </c>
      <c r="C1" s="80"/>
      <c r="E1" s="80"/>
      <c r="F1" s="80"/>
      <c r="G1" s="80"/>
      <c r="H1" s="80"/>
      <c r="I1" s="80"/>
    </row>
    <row r="2" spans="1:9" ht="19.5" customHeight="1" x14ac:dyDescent="0.25">
      <c r="A2" s="78"/>
      <c r="B2" s="158" t="s">
        <v>26</v>
      </c>
      <c r="C2" s="158" t="s">
        <v>159</v>
      </c>
      <c r="D2" s="158" t="s">
        <v>160</v>
      </c>
      <c r="E2" s="158" t="s">
        <v>161</v>
      </c>
      <c r="F2" s="158"/>
      <c r="G2" s="158"/>
      <c r="H2" s="158"/>
      <c r="I2" s="158" t="s">
        <v>162</v>
      </c>
    </row>
    <row r="3" spans="1:9" ht="18" customHeight="1" x14ac:dyDescent="0.25">
      <c r="A3" s="78"/>
      <c r="B3" s="158"/>
      <c r="C3" s="158"/>
      <c r="D3" s="158"/>
      <c r="E3" s="158" t="s">
        <v>142</v>
      </c>
      <c r="F3" s="158"/>
      <c r="G3" s="158" t="s">
        <v>163</v>
      </c>
      <c r="H3" s="158"/>
      <c r="I3" s="158"/>
    </row>
    <row r="4" spans="1:9" ht="19.5" customHeight="1" thickBot="1" x14ac:dyDescent="0.3">
      <c r="A4" s="78"/>
      <c r="B4" s="159"/>
      <c r="C4" s="159"/>
      <c r="D4" s="159"/>
      <c r="E4" s="88"/>
      <c r="F4" s="87">
        <v>0.6</v>
      </c>
      <c r="G4" s="88"/>
      <c r="H4" s="87">
        <v>0.4</v>
      </c>
      <c r="I4" s="159"/>
    </row>
    <row r="5" spans="1:9" ht="24" customHeight="1" x14ac:dyDescent="0.25">
      <c r="A5" s="78"/>
      <c r="B5" s="81">
        <v>1</v>
      </c>
      <c r="C5" s="81">
        <f>'DAFTAR SISWA'!B6</f>
        <v>1255</v>
      </c>
      <c r="D5" s="82" t="str">
        <f>'DAFTAR SISWA'!D6</f>
        <v>Adya Woro Anggraeni</v>
      </c>
      <c r="E5" s="81">
        <v>67</v>
      </c>
      <c r="F5" s="104">
        <f>E5*60%</f>
        <v>40.199999999999996</v>
      </c>
      <c r="G5" s="81">
        <v>73</v>
      </c>
      <c r="H5" s="104">
        <f>G5*40%</f>
        <v>29.200000000000003</v>
      </c>
      <c r="I5" s="104">
        <f>SUM(F5+H5)</f>
        <v>69.400000000000006</v>
      </c>
    </row>
    <row r="6" spans="1:9" ht="21.75" customHeight="1" x14ac:dyDescent="0.25">
      <c r="A6" s="78"/>
      <c r="B6" s="64">
        <v>2</v>
      </c>
      <c r="C6" s="64">
        <f>'DAFTAR SISWA'!B7</f>
        <v>1349</v>
      </c>
      <c r="D6" s="14" t="str">
        <f>'DAFTAR SISWA'!D7</f>
        <v>Amanda Nikeisya Sudibyo</v>
      </c>
      <c r="E6" s="64">
        <v>80</v>
      </c>
      <c r="F6" s="104">
        <v>50</v>
      </c>
      <c r="G6" s="64">
        <v>60</v>
      </c>
      <c r="H6" s="104">
        <f t="shared" ref="H6:H33" si="0">G6*40%</f>
        <v>24</v>
      </c>
      <c r="I6" s="104">
        <f t="shared" ref="I6:I41" si="1">SUM(F6+H6)</f>
        <v>74</v>
      </c>
    </row>
    <row r="7" spans="1:9" x14ac:dyDescent="0.25">
      <c r="A7" s="78"/>
      <c r="B7" s="64">
        <v>3</v>
      </c>
      <c r="C7" s="64">
        <f>'DAFTAR SISWA'!B8</f>
        <v>1257</v>
      </c>
      <c r="D7" s="14" t="str">
        <f>'DAFTAR SISWA'!D8</f>
        <v>Bimo Anggamahenda</v>
      </c>
      <c r="E7" s="64"/>
      <c r="F7" s="104">
        <f t="shared" ref="F7:F29" si="2">E7*60%</f>
        <v>0</v>
      </c>
      <c r="G7" s="64"/>
      <c r="H7" s="104">
        <f t="shared" si="0"/>
        <v>0</v>
      </c>
      <c r="I7" s="104">
        <f t="shared" si="1"/>
        <v>0</v>
      </c>
    </row>
    <row r="8" spans="1:9" ht="18" customHeight="1" x14ac:dyDescent="0.25">
      <c r="A8" s="78"/>
      <c r="B8" s="64">
        <v>4</v>
      </c>
      <c r="C8" s="64">
        <f>'DAFTAR SISWA'!B9</f>
        <v>1258</v>
      </c>
      <c r="D8" s="14" t="str">
        <f>'DAFTAR SISWA'!D9</f>
        <v>Bungah Rizki Rokhimah</v>
      </c>
      <c r="E8" s="64"/>
      <c r="F8" s="104">
        <f t="shared" si="2"/>
        <v>0</v>
      </c>
      <c r="G8" s="64"/>
      <c r="H8" s="104">
        <f t="shared" si="0"/>
        <v>0</v>
      </c>
      <c r="I8" s="104">
        <f t="shared" si="1"/>
        <v>0</v>
      </c>
    </row>
    <row r="9" spans="1:9" ht="18.75" customHeight="1" x14ac:dyDescent="0.25">
      <c r="A9" s="78"/>
      <c r="B9" s="64">
        <v>5</v>
      </c>
      <c r="C9" s="64">
        <f>'DAFTAR SISWA'!B10</f>
        <v>1259</v>
      </c>
      <c r="D9" s="14" t="str">
        <f>'DAFTAR SISWA'!D10</f>
        <v>Enggar Megawantoro</v>
      </c>
      <c r="E9" s="64"/>
      <c r="F9" s="104">
        <f t="shared" si="2"/>
        <v>0</v>
      </c>
      <c r="G9" s="64"/>
      <c r="H9" s="104">
        <f t="shared" si="0"/>
        <v>0</v>
      </c>
      <c r="I9" s="104">
        <f t="shared" si="1"/>
        <v>0</v>
      </c>
    </row>
    <row r="10" spans="1:9" ht="18" customHeight="1" x14ac:dyDescent="0.25">
      <c r="A10" s="78"/>
      <c r="B10" s="64">
        <v>6</v>
      </c>
      <c r="C10" s="64">
        <f>'DAFTAR SISWA'!B11</f>
        <v>1260</v>
      </c>
      <c r="D10" s="14" t="str">
        <f>'DAFTAR SISWA'!D11</f>
        <v xml:space="preserve">Firman Ainur Rahmad </v>
      </c>
      <c r="E10" s="64"/>
      <c r="F10" s="104">
        <f t="shared" si="2"/>
        <v>0</v>
      </c>
      <c r="G10" s="64"/>
      <c r="H10" s="104">
        <f t="shared" si="0"/>
        <v>0</v>
      </c>
      <c r="I10" s="104">
        <f t="shared" si="1"/>
        <v>0</v>
      </c>
    </row>
    <row r="11" spans="1:9" ht="18" customHeight="1" x14ac:dyDescent="0.25">
      <c r="A11" s="78"/>
      <c r="B11" s="64">
        <v>7</v>
      </c>
      <c r="C11" s="64">
        <f>'DAFTAR SISWA'!B12</f>
        <v>1263</v>
      </c>
      <c r="D11" s="14" t="str">
        <f>'DAFTAR SISWA'!D12</f>
        <v>Indra Setyawan</v>
      </c>
      <c r="E11" s="64"/>
      <c r="F11" s="104">
        <f t="shared" si="2"/>
        <v>0</v>
      </c>
      <c r="G11" s="64"/>
      <c r="H11" s="104">
        <f t="shared" si="0"/>
        <v>0</v>
      </c>
      <c r="I11" s="104">
        <f t="shared" si="1"/>
        <v>0</v>
      </c>
    </row>
    <row r="12" spans="1:9" ht="20.25" customHeight="1" x14ac:dyDescent="0.25">
      <c r="A12" s="78"/>
      <c r="B12" s="64">
        <v>8</v>
      </c>
      <c r="C12" s="64">
        <f>'DAFTAR SISWA'!B13</f>
        <v>1311</v>
      </c>
      <c r="D12" s="14" t="str">
        <f>'DAFTAR SISWA'!D13</f>
        <v>Ismi Nur Fadilah</v>
      </c>
      <c r="E12" s="64"/>
      <c r="F12" s="104">
        <f t="shared" si="2"/>
        <v>0</v>
      </c>
      <c r="G12" s="64"/>
      <c r="H12" s="104">
        <f t="shared" si="0"/>
        <v>0</v>
      </c>
      <c r="I12" s="104">
        <f t="shared" si="1"/>
        <v>0</v>
      </c>
    </row>
    <row r="13" spans="1:9" ht="17.25" customHeight="1" x14ac:dyDescent="0.25">
      <c r="A13" s="78"/>
      <c r="B13" s="64">
        <v>9</v>
      </c>
      <c r="C13" s="64">
        <f>'DAFTAR SISWA'!B14</f>
        <v>1264</v>
      </c>
      <c r="D13" s="14" t="str">
        <f>'DAFTAR SISWA'!D14</f>
        <v>Jordan Ahmad Kautsar</v>
      </c>
      <c r="E13" s="64"/>
      <c r="F13" s="104">
        <f t="shared" si="2"/>
        <v>0</v>
      </c>
      <c r="G13" s="64"/>
      <c r="H13" s="104">
        <f t="shared" si="0"/>
        <v>0</v>
      </c>
      <c r="I13" s="104">
        <f t="shared" si="1"/>
        <v>0</v>
      </c>
    </row>
    <row r="14" spans="1:9" ht="17.25" customHeight="1" x14ac:dyDescent="0.25">
      <c r="A14" s="78"/>
      <c r="B14" s="64">
        <v>10</v>
      </c>
      <c r="C14" s="64">
        <f>'DAFTAR SISWA'!B15</f>
        <v>1351</v>
      </c>
      <c r="D14" s="14" t="str">
        <f>'DAFTAR SISWA'!D15</f>
        <v xml:space="preserve">Kahfila Zahra Aulia </v>
      </c>
      <c r="E14" s="64"/>
      <c r="F14" s="104">
        <f t="shared" si="2"/>
        <v>0</v>
      </c>
      <c r="G14" s="64"/>
      <c r="H14" s="104">
        <f t="shared" si="0"/>
        <v>0</v>
      </c>
      <c r="I14" s="104">
        <f t="shared" si="1"/>
        <v>0</v>
      </c>
    </row>
    <row r="15" spans="1:9" ht="18" customHeight="1" x14ac:dyDescent="0.25">
      <c r="A15" s="78"/>
      <c r="B15" s="64">
        <v>11</v>
      </c>
      <c r="C15" s="64">
        <f>'DAFTAR SISWA'!B16</f>
        <v>1265</v>
      </c>
      <c r="D15" s="14" t="str">
        <f>'DAFTAR SISWA'!D16</f>
        <v>Marvin Aditya Pratama</v>
      </c>
      <c r="E15" s="64"/>
      <c r="F15" s="104">
        <f t="shared" si="2"/>
        <v>0</v>
      </c>
      <c r="G15" s="64"/>
      <c r="H15" s="104">
        <f t="shared" si="0"/>
        <v>0</v>
      </c>
      <c r="I15" s="104">
        <f t="shared" si="1"/>
        <v>0</v>
      </c>
    </row>
    <row r="16" spans="1:9" ht="18" customHeight="1" x14ac:dyDescent="0.25">
      <c r="A16" s="78"/>
      <c r="B16" s="64">
        <v>12</v>
      </c>
      <c r="C16" s="64">
        <f>'DAFTAR SISWA'!B17</f>
        <v>1266</v>
      </c>
      <c r="D16" s="14" t="str">
        <f>'DAFTAR SISWA'!D17</f>
        <v>Muhammad Jibril Al Hafidz</v>
      </c>
      <c r="E16" s="64"/>
      <c r="F16" s="104">
        <f t="shared" si="2"/>
        <v>0</v>
      </c>
      <c r="G16" s="64"/>
      <c r="H16" s="104">
        <f t="shared" si="0"/>
        <v>0</v>
      </c>
      <c r="I16" s="104">
        <f t="shared" si="1"/>
        <v>0</v>
      </c>
    </row>
    <row r="17" spans="1:9" ht="17.25" customHeight="1" x14ac:dyDescent="0.25">
      <c r="A17" s="78"/>
      <c r="B17" s="64">
        <v>13</v>
      </c>
      <c r="C17" s="64">
        <f>'DAFTAR SISWA'!B18</f>
        <v>1267</v>
      </c>
      <c r="D17" s="14" t="str">
        <f>'DAFTAR SISWA'!D18</f>
        <v>Muhammad Khoirun Hanafi</v>
      </c>
      <c r="E17" s="64"/>
      <c r="F17" s="104">
        <f t="shared" si="2"/>
        <v>0</v>
      </c>
      <c r="G17" s="64"/>
      <c r="H17" s="104">
        <f t="shared" si="0"/>
        <v>0</v>
      </c>
      <c r="I17" s="104">
        <f t="shared" si="1"/>
        <v>0</v>
      </c>
    </row>
    <row r="18" spans="1:9" ht="20.25" customHeight="1" x14ac:dyDescent="0.25">
      <c r="A18" s="78"/>
      <c r="B18" s="64">
        <v>14</v>
      </c>
      <c r="C18" s="64">
        <f>'DAFTAR SISWA'!B19</f>
        <v>1269</v>
      </c>
      <c r="D18" s="14" t="str">
        <f>'DAFTAR SISWA'!D19</f>
        <v>Nila Nafira</v>
      </c>
      <c r="E18" s="64"/>
      <c r="F18" s="104">
        <f t="shared" si="2"/>
        <v>0</v>
      </c>
      <c r="G18" s="64"/>
      <c r="H18" s="104">
        <f t="shared" si="0"/>
        <v>0</v>
      </c>
      <c r="I18" s="104">
        <f t="shared" si="1"/>
        <v>0</v>
      </c>
    </row>
    <row r="19" spans="1:9" ht="17.25" customHeight="1" x14ac:dyDescent="0.25">
      <c r="A19" s="78"/>
      <c r="B19" s="64">
        <v>15</v>
      </c>
      <c r="C19" s="64">
        <f>'DAFTAR SISWA'!B20</f>
        <v>1389</v>
      </c>
      <c r="D19" s="14" t="str">
        <f>'DAFTAR SISWA'!D20</f>
        <v xml:space="preserve">Oktavia Vivi Novita </v>
      </c>
      <c r="E19" s="64"/>
      <c r="F19" s="104">
        <f t="shared" si="2"/>
        <v>0</v>
      </c>
      <c r="G19" s="64"/>
      <c r="H19" s="104">
        <f t="shared" si="0"/>
        <v>0</v>
      </c>
      <c r="I19" s="104">
        <f t="shared" si="1"/>
        <v>0</v>
      </c>
    </row>
    <row r="20" spans="1:9" ht="18.75" customHeight="1" x14ac:dyDescent="0.25">
      <c r="A20" s="78"/>
      <c r="B20" s="64">
        <v>16</v>
      </c>
      <c r="C20" s="64">
        <f>'DAFTAR SISWA'!B21</f>
        <v>1270</v>
      </c>
      <c r="D20" s="14" t="str">
        <f>'DAFTAR SISWA'!D21</f>
        <v>Patricia Chiquitita</v>
      </c>
      <c r="E20" s="64"/>
      <c r="F20" s="104">
        <f t="shared" si="2"/>
        <v>0</v>
      </c>
      <c r="G20" s="64"/>
      <c r="H20" s="104">
        <f t="shared" si="0"/>
        <v>0</v>
      </c>
      <c r="I20" s="104">
        <f t="shared" si="1"/>
        <v>0</v>
      </c>
    </row>
    <row r="21" spans="1:9" ht="17.25" customHeight="1" x14ac:dyDescent="0.25">
      <c r="A21" s="78"/>
      <c r="B21" s="64">
        <v>17</v>
      </c>
      <c r="C21" s="64">
        <f>'DAFTAR SISWA'!B22</f>
        <v>1271</v>
      </c>
      <c r="D21" s="14" t="str">
        <f>'DAFTAR SISWA'!D22</f>
        <v>Rafa Aditya</v>
      </c>
      <c r="E21" s="64"/>
      <c r="F21" s="104">
        <f t="shared" si="2"/>
        <v>0</v>
      </c>
      <c r="G21" s="64"/>
      <c r="H21" s="104">
        <f t="shared" si="0"/>
        <v>0</v>
      </c>
      <c r="I21" s="104">
        <f t="shared" si="1"/>
        <v>0</v>
      </c>
    </row>
    <row r="22" spans="1:9" ht="18" customHeight="1" x14ac:dyDescent="0.25">
      <c r="A22" s="78"/>
      <c r="B22" s="64">
        <v>18</v>
      </c>
      <c r="C22" s="64">
        <f>'DAFTAR SISWA'!B23</f>
        <v>1272</v>
      </c>
      <c r="D22" s="14" t="str">
        <f>'DAFTAR SISWA'!D23</f>
        <v>Rifah Akaya Udin</v>
      </c>
      <c r="E22" s="64"/>
      <c r="F22" s="104">
        <f t="shared" si="2"/>
        <v>0</v>
      </c>
      <c r="G22" s="64"/>
      <c r="H22" s="104">
        <f t="shared" si="0"/>
        <v>0</v>
      </c>
      <c r="I22" s="104">
        <f t="shared" si="1"/>
        <v>0</v>
      </c>
    </row>
    <row r="23" spans="1:9" ht="17.25" customHeight="1" x14ac:dyDescent="0.25">
      <c r="A23" s="78"/>
      <c r="B23" s="64">
        <v>19</v>
      </c>
      <c r="C23" s="64">
        <f>'DAFTAR SISWA'!B24</f>
        <v>1254</v>
      </c>
      <c r="D23" s="14" t="str">
        <f>'DAFTAR SISWA'!D24</f>
        <v>Rifky Ardiansyah</v>
      </c>
      <c r="E23" s="64"/>
      <c r="F23" s="104">
        <f t="shared" si="2"/>
        <v>0</v>
      </c>
      <c r="G23" s="64"/>
      <c r="H23" s="104">
        <f t="shared" si="0"/>
        <v>0</v>
      </c>
      <c r="I23" s="104">
        <f t="shared" si="1"/>
        <v>0</v>
      </c>
    </row>
    <row r="24" spans="1:9" ht="18.75" customHeight="1" x14ac:dyDescent="0.25">
      <c r="A24" s="78"/>
      <c r="B24" s="64">
        <v>20</v>
      </c>
      <c r="C24" s="64">
        <f>'DAFTAR SISWA'!B25</f>
        <v>1241</v>
      </c>
      <c r="D24" s="14" t="str">
        <f>'DAFTAR SISWA'!D25</f>
        <v>Rizal Hendriawan</v>
      </c>
      <c r="E24" s="64"/>
      <c r="F24" s="104">
        <f t="shared" si="2"/>
        <v>0</v>
      </c>
      <c r="G24" s="64"/>
      <c r="H24" s="104">
        <f t="shared" si="0"/>
        <v>0</v>
      </c>
      <c r="I24" s="104">
        <f t="shared" si="1"/>
        <v>0</v>
      </c>
    </row>
    <row r="25" spans="1:9" ht="17.25" customHeight="1" x14ac:dyDescent="0.25">
      <c r="A25" s="78"/>
      <c r="B25" s="64">
        <v>21</v>
      </c>
      <c r="C25" s="64">
        <f>'DAFTAR SISWA'!B26</f>
        <v>1274</v>
      </c>
      <c r="D25" s="14" t="str">
        <f>'DAFTAR SISWA'!D26</f>
        <v>Robiyatul Adawiyah</v>
      </c>
      <c r="E25" s="64">
        <v>100</v>
      </c>
      <c r="F25" s="104">
        <f t="shared" si="2"/>
        <v>60</v>
      </c>
      <c r="G25" s="64">
        <v>50</v>
      </c>
      <c r="H25" s="104">
        <f t="shared" si="0"/>
        <v>20</v>
      </c>
      <c r="I25" s="104">
        <f t="shared" si="1"/>
        <v>80</v>
      </c>
    </row>
    <row r="26" spans="1:9" ht="16.5" customHeight="1" x14ac:dyDescent="0.25">
      <c r="A26" s="78"/>
      <c r="B26" s="64">
        <v>22</v>
      </c>
      <c r="C26" s="64">
        <f>'DAFTAR SISWA'!B27</f>
        <v>1275</v>
      </c>
      <c r="D26" s="14" t="str">
        <f>'DAFTAR SISWA'!D27</f>
        <v>Safitri Ayu Wulandari</v>
      </c>
      <c r="E26" s="64"/>
      <c r="F26" s="104">
        <f t="shared" si="2"/>
        <v>0</v>
      </c>
      <c r="G26" s="64"/>
      <c r="H26" s="104">
        <f t="shared" si="0"/>
        <v>0</v>
      </c>
      <c r="I26" s="104">
        <f t="shared" si="1"/>
        <v>0</v>
      </c>
    </row>
    <row r="27" spans="1:9" ht="15.75" customHeight="1" x14ac:dyDescent="0.25">
      <c r="A27" s="78"/>
      <c r="B27" s="64">
        <v>23</v>
      </c>
      <c r="C27" s="64">
        <f>'DAFTAR SISWA'!B28</f>
        <v>1423</v>
      </c>
      <c r="D27" s="14" t="str">
        <f>'DAFTAR SISWA'!D28</f>
        <v xml:space="preserve">Saira Rachman </v>
      </c>
      <c r="E27" s="64"/>
      <c r="F27" s="104">
        <f t="shared" si="2"/>
        <v>0</v>
      </c>
      <c r="G27" s="64"/>
      <c r="H27" s="104">
        <f t="shared" si="0"/>
        <v>0</v>
      </c>
      <c r="I27" s="104">
        <f t="shared" si="1"/>
        <v>0</v>
      </c>
    </row>
    <row r="28" spans="1:9" ht="17.25" customHeight="1" x14ac:dyDescent="0.25">
      <c r="A28" s="78"/>
      <c r="B28" s="64">
        <v>24</v>
      </c>
      <c r="C28" s="64">
        <f>'DAFTAR SISWA'!B29</f>
        <v>1244</v>
      </c>
      <c r="D28" s="14" t="str">
        <f>'DAFTAR SISWA'!D29</f>
        <v>Sisca Indriani Harsari</v>
      </c>
      <c r="E28" s="64"/>
      <c r="F28" s="104">
        <f t="shared" si="2"/>
        <v>0</v>
      </c>
      <c r="G28" s="64"/>
      <c r="H28" s="104">
        <f t="shared" si="0"/>
        <v>0</v>
      </c>
      <c r="I28" s="104">
        <f t="shared" si="1"/>
        <v>0</v>
      </c>
    </row>
    <row r="29" spans="1:9" ht="18" customHeight="1" x14ac:dyDescent="0.25">
      <c r="A29" s="78"/>
      <c r="B29" s="64">
        <v>25</v>
      </c>
      <c r="C29" s="64">
        <f>'DAFTAR SISWA'!B30</f>
        <v>1249</v>
      </c>
      <c r="D29" s="14" t="str">
        <f>'DAFTAR SISWA'!D30</f>
        <v>Zaidan Arley</v>
      </c>
      <c r="E29" s="64"/>
      <c r="F29" s="104">
        <f t="shared" si="2"/>
        <v>0</v>
      </c>
      <c r="G29" s="64"/>
      <c r="H29" s="104">
        <f t="shared" si="0"/>
        <v>0</v>
      </c>
      <c r="I29" s="104">
        <f t="shared" si="1"/>
        <v>0</v>
      </c>
    </row>
    <row r="30" spans="1:9" x14ac:dyDescent="0.25">
      <c r="A30" s="78"/>
      <c r="B30" s="14"/>
      <c r="C30" s="64"/>
      <c r="D30" s="14"/>
      <c r="E30" s="64"/>
      <c r="F30" s="105"/>
      <c r="G30" s="64"/>
      <c r="H30" s="104">
        <f t="shared" si="0"/>
        <v>0</v>
      </c>
      <c r="I30" s="104">
        <f t="shared" si="1"/>
        <v>0</v>
      </c>
    </row>
    <row r="31" spans="1:9" x14ac:dyDescent="0.25">
      <c r="A31" s="78"/>
      <c r="B31" s="14"/>
      <c r="C31" s="64"/>
      <c r="D31" s="14"/>
      <c r="E31" s="64"/>
      <c r="F31" s="105"/>
      <c r="G31" s="64"/>
      <c r="H31" s="104">
        <f t="shared" si="0"/>
        <v>0</v>
      </c>
      <c r="I31" s="104">
        <f t="shared" si="1"/>
        <v>0</v>
      </c>
    </row>
    <row r="32" spans="1:9" x14ac:dyDescent="0.25">
      <c r="A32" s="78"/>
      <c r="B32" s="14"/>
      <c r="C32" s="64"/>
      <c r="D32" s="14"/>
      <c r="E32" s="64"/>
      <c r="F32" s="105"/>
      <c r="G32" s="64"/>
      <c r="H32" s="104">
        <f t="shared" si="0"/>
        <v>0</v>
      </c>
      <c r="I32" s="104">
        <f t="shared" si="1"/>
        <v>0</v>
      </c>
    </row>
    <row r="33" spans="1:9" x14ac:dyDescent="0.25">
      <c r="A33" s="78"/>
      <c r="B33" s="14"/>
      <c r="C33" s="64"/>
      <c r="D33" s="14"/>
      <c r="E33" s="64"/>
      <c r="F33" s="105"/>
      <c r="G33" s="64"/>
      <c r="H33" s="104">
        <f t="shared" si="0"/>
        <v>0</v>
      </c>
      <c r="I33" s="104">
        <f t="shared" si="1"/>
        <v>0</v>
      </c>
    </row>
    <row r="34" spans="1:9" x14ac:dyDescent="0.25">
      <c r="A34" s="78"/>
      <c r="B34" s="14"/>
      <c r="C34" s="64"/>
      <c r="D34" s="14"/>
      <c r="E34" s="64"/>
      <c r="F34" s="105"/>
      <c r="G34" s="64"/>
      <c r="H34" s="105"/>
      <c r="I34" s="104">
        <f t="shared" si="1"/>
        <v>0</v>
      </c>
    </row>
    <row r="35" spans="1:9" x14ac:dyDescent="0.25">
      <c r="A35" s="78"/>
      <c r="B35" s="14"/>
      <c r="C35" s="64"/>
      <c r="D35" s="14"/>
      <c r="E35" s="64"/>
      <c r="F35" s="105"/>
      <c r="G35" s="64"/>
      <c r="H35" s="105"/>
      <c r="I35" s="104">
        <f t="shared" si="1"/>
        <v>0</v>
      </c>
    </row>
    <row r="36" spans="1:9" x14ac:dyDescent="0.25">
      <c r="A36" s="78"/>
      <c r="B36" s="14"/>
      <c r="C36" s="64"/>
      <c r="D36" s="14"/>
      <c r="E36" s="64"/>
      <c r="F36" s="105"/>
      <c r="G36" s="64"/>
      <c r="H36" s="105"/>
      <c r="I36" s="104">
        <f t="shared" si="1"/>
        <v>0</v>
      </c>
    </row>
    <row r="37" spans="1:9" x14ac:dyDescent="0.25">
      <c r="A37" s="78"/>
      <c r="B37" s="14"/>
      <c r="C37" s="64"/>
      <c r="D37" s="14"/>
      <c r="E37" s="64"/>
      <c r="F37" s="105"/>
      <c r="G37" s="64"/>
      <c r="H37" s="105"/>
      <c r="I37" s="104">
        <f t="shared" si="1"/>
        <v>0</v>
      </c>
    </row>
    <row r="38" spans="1:9" x14ac:dyDescent="0.25">
      <c r="A38" s="78"/>
      <c r="B38" s="14"/>
      <c r="C38" s="64"/>
      <c r="D38" s="14"/>
      <c r="E38" s="64"/>
      <c r="F38" s="105"/>
      <c r="G38" s="64"/>
      <c r="H38" s="105"/>
      <c r="I38" s="104">
        <f t="shared" si="1"/>
        <v>0</v>
      </c>
    </row>
    <row r="39" spans="1:9" x14ac:dyDescent="0.25">
      <c r="A39" s="78"/>
      <c r="B39" s="14"/>
      <c r="C39" s="64"/>
      <c r="D39" s="14"/>
      <c r="E39" s="64"/>
      <c r="F39" s="105"/>
      <c r="G39" s="64"/>
      <c r="H39" s="105"/>
      <c r="I39" s="104">
        <f t="shared" si="1"/>
        <v>0</v>
      </c>
    </row>
    <row r="40" spans="1:9" x14ac:dyDescent="0.25">
      <c r="A40" s="78"/>
      <c r="B40" s="14"/>
      <c r="C40" s="64"/>
      <c r="D40" s="14"/>
      <c r="E40" s="64"/>
      <c r="F40" s="105"/>
      <c r="G40" s="64"/>
      <c r="H40" s="105"/>
      <c r="I40" s="104">
        <f t="shared" si="1"/>
        <v>0</v>
      </c>
    </row>
    <row r="41" spans="1:9" x14ac:dyDescent="0.25">
      <c r="A41" s="78"/>
      <c r="B41" s="14"/>
      <c r="C41" s="64"/>
      <c r="D41" s="14"/>
      <c r="E41" s="64"/>
      <c r="F41" s="105"/>
      <c r="G41" s="64"/>
      <c r="H41" s="105"/>
      <c r="I41" s="104">
        <f t="shared" si="1"/>
        <v>0</v>
      </c>
    </row>
    <row r="42" spans="1:9" x14ac:dyDescent="0.25">
      <c r="A42" s="78"/>
      <c r="B42" s="14"/>
      <c r="C42" s="64"/>
      <c r="D42" s="14"/>
      <c r="E42" s="64"/>
      <c r="F42" s="105"/>
      <c r="G42" s="64"/>
      <c r="H42" s="105"/>
      <c r="I42" s="105"/>
    </row>
    <row r="43" spans="1:9" x14ac:dyDescent="0.25">
      <c r="A43" s="78"/>
      <c r="B43" s="14"/>
      <c r="C43" s="64"/>
      <c r="D43" s="14"/>
      <c r="E43" s="64"/>
      <c r="F43" s="105"/>
      <c r="G43" s="64"/>
      <c r="H43" s="105"/>
      <c r="I43" s="105"/>
    </row>
    <row r="44" spans="1:9" x14ac:dyDescent="0.25">
      <c r="A44" s="78"/>
      <c r="B44" s="14"/>
      <c r="C44" s="64"/>
      <c r="D44" s="14"/>
      <c r="E44" s="64"/>
      <c r="F44" s="105"/>
      <c r="G44" s="64"/>
      <c r="H44" s="105"/>
      <c r="I44" s="105"/>
    </row>
    <row r="45" spans="1:9" x14ac:dyDescent="0.25">
      <c r="A45" s="78"/>
      <c r="B45" s="14"/>
      <c r="C45" s="64"/>
      <c r="D45" s="14"/>
      <c r="E45" s="64"/>
      <c r="F45" s="105"/>
      <c r="G45" s="64"/>
      <c r="H45" s="105"/>
      <c r="I45" s="105"/>
    </row>
    <row r="46" spans="1:9" x14ac:dyDescent="0.25">
      <c r="A46" s="78"/>
      <c r="B46" s="14"/>
      <c r="C46" s="64"/>
      <c r="D46" s="14"/>
      <c r="E46" s="64"/>
      <c r="F46" s="105"/>
      <c r="G46" s="64"/>
      <c r="H46" s="105"/>
      <c r="I46" s="105"/>
    </row>
    <row r="47" spans="1:9" x14ac:dyDescent="0.25">
      <c r="A47" s="78"/>
      <c r="B47" s="14"/>
      <c r="C47" s="64"/>
      <c r="D47" s="14"/>
      <c r="E47" s="64"/>
      <c r="F47" s="105"/>
      <c r="G47" s="64"/>
      <c r="H47" s="105"/>
      <c r="I47" s="105"/>
    </row>
    <row r="48" spans="1:9" x14ac:dyDescent="0.25">
      <c r="A48" s="78"/>
      <c r="B48" s="14"/>
      <c r="C48" s="64"/>
      <c r="D48" s="14"/>
      <c r="E48" s="64"/>
      <c r="F48" s="105"/>
      <c r="G48" s="64"/>
      <c r="H48" s="105"/>
      <c r="I48" s="105"/>
    </row>
    <row r="49" spans="1:9" x14ac:dyDescent="0.25">
      <c r="A49" s="78"/>
      <c r="B49" s="14"/>
      <c r="C49" s="64"/>
      <c r="D49" s="14"/>
      <c r="E49" s="64"/>
      <c r="F49" s="105"/>
      <c r="G49" s="64"/>
      <c r="H49" s="105"/>
      <c r="I49" s="105"/>
    </row>
    <row r="50" spans="1:9" x14ac:dyDescent="0.25">
      <c r="A50" s="78"/>
      <c r="B50" s="14"/>
      <c r="C50" s="64"/>
      <c r="D50" s="14"/>
      <c r="E50" s="64"/>
      <c r="F50" s="105"/>
      <c r="G50" s="64"/>
      <c r="H50" s="105"/>
      <c r="I50" s="105"/>
    </row>
    <row r="51" spans="1:9" x14ac:dyDescent="0.25">
      <c r="A51" s="78"/>
      <c r="B51" s="14"/>
      <c r="C51" s="64"/>
      <c r="D51" s="14"/>
      <c r="E51" s="64"/>
      <c r="F51" s="105"/>
      <c r="G51" s="64"/>
      <c r="H51" s="105"/>
      <c r="I51" s="105"/>
    </row>
    <row r="52" spans="1:9" x14ac:dyDescent="0.25">
      <c r="A52" s="78"/>
      <c r="B52" s="14"/>
      <c r="C52" s="64"/>
      <c r="D52" s="14"/>
      <c r="E52" s="64"/>
      <c r="F52" s="105"/>
      <c r="G52" s="64"/>
      <c r="H52" s="105"/>
      <c r="I52" s="105"/>
    </row>
    <row r="53" spans="1:9" x14ac:dyDescent="0.25">
      <c r="A53" s="78"/>
      <c r="B53" s="14"/>
      <c r="C53" s="64"/>
      <c r="D53" s="14"/>
      <c r="E53" s="64"/>
      <c r="F53" s="105"/>
      <c r="G53" s="64"/>
      <c r="H53" s="105"/>
      <c r="I53" s="105"/>
    </row>
    <row r="54" spans="1:9" x14ac:dyDescent="0.25">
      <c r="A54" s="78"/>
      <c r="B54" s="14"/>
      <c r="C54" s="64"/>
      <c r="D54" s="14"/>
      <c r="E54" s="64"/>
      <c r="F54" s="105"/>
      <c r="G54" s="64"/>
      <c r="H54" s="105"/>
      <c r="I54" s="105"/>
    </row>
    <row r="55" spans="1:9" x14ac:dyDescent="0.25">
      <c r="A55" s="78"/>
      <c r="B55" s="14"/>
      <c r="C55" s="64"/>
      <c r="D55" s="14"/>
      <c r="E55" s="64"/>
      <c r="F55" s="105"/>
      <c r="G55" s="64"/>
      <c r="H55" s="105"/>
      <c r="I55" s="105"/>
    </row>
    <row r="56" spans="1:9" x14ac:dyDescent="0.25">
      <c r="A56" s="78"/>
      <c r="B56" s="14"/>
      <c r="C56" s="64"/>
      <c r="D56" s="14"/>
      <c r="E56" s="64"/>
      <c r="F56" s="105"/>
      <c r="G56" s="64"/>
      <c r="H56" s="105"/>
      <c r="I56" s="105"/>
    </row>
    <row r="57" spans="1:9" x14ac:dyDescent="0.25">
      <c r="A57" s="78"/>
      <c r="B57" s="14"/>
      <c r="C57" s="64"/>
      <c r="D57" s="14"/>
      <c r="E57" s="64"/>
      <c r="F57" s="105"/>
      <c r="G57" s="64"/>
      <c r="H57" s="105"/>
      <c r="I57" s="105"/>
    </row>
    <row r="58" spans="1:9" x14ac:dyDescent="0.25">
      <c r="A58" s="78"/>
      <c r="B58" s="14"/>
      <c r="C58" s="64"/>
      <c r="D58" s="14"/>
      <c r="E58" s="64"/>
      <c r="F58" s="105"/>
      <c r="G58" s="64"/>
      <c r="H58" s="105"/>
      <c r="I58" s="105"/>
    </row>
    <row r="59" spans="1:9" x14ac:dyDescent="0.25">
      <c r="A59" s="78"/>
      <c r="B59" s="14"/>
      <c r="C59" s="64"/>
      <c r="D59" s="14"/>
      <c r="E59" s="64"/>
      <c r="F59" s="105"/>
      <c r="G59" s="64"/>
      <c r="H59" s="105"/>
      <c r="I59" s="105"/>
    </row>
    <row r="60" spans="1:9" x14ac:dyDescent="0.25">
      <c r="A60" s="78"/>
      <c r="B60" s="14"/>
      <c r="C60" s="64"/>
      <c r="D60" s="14"/>
      <c r="E60" s="64"/>
      <c r="F60" s="105"/>
      <c r="G60" s="64"/>
      <c r="H60" s="105"/>
      <c r="I60" s="105"/>
    </row>
    <row r="61" spans="1:9" x14ac:dyDescent="0.25">
      <c r="A61" s="78"/>
      <c r="B61" s="14"/>
      <c r="C61" s="64"/>
      <c r="D61" s="14"/>
      <c r="E61" s="64"/>
      <c r="F61" s="105"/>
      <c r="G61" s="64"/>
      <c r="H61" s="105"/>
      <c r="I61" s="105"/>
    </row>
    <row r="62" spans="1:9" x14ac:dyDescent="0.25">
      <c r="A62" s="78"/>
      <c r="B62" s="14"/>
      <c r="C62" s="64"/>
      <c r="D62" s="14"/>
      <c r="E62" s="64"/>
      <c r="F62" s="105"/>
      <c r="G62" s="64"/>
      <c r="H62" s="105"/>
      <c r="I62" s="105"/>
    </row>
    <row r="63" spans="1:9" x14ac:dyDescent="0.25">
      <c r="A63" s="78"/>
      <c r="B63" s="14"/>
      <c r="C63" s="64"/>
      <c r="D63" s="14"/>
      <c r="E63" s="64"/>
      <c r="F63" s="105"/>
      <c r="G63" s="64"/>
      <c r="H63" s="105"/>
      <c r="I63" s="105"/>
    </row>
    <row r="64" spans="1:9" x14ac:dyDescent="0.25">
      <c r="A64" s="78"/>
      <c r="B64" s="14"/>
      <c r="C64" s="64"/>
      <c r="D64" s="14"/>
      <c r="E64" s="64"/>
      <c r="F64" s="105"/>
      <c r="G64" s="64"/>
      <c r="H64" s="105"/>
      <c r="I64" s="105"/>
    </row>
    <row r="65" spans="1:9" x14ac:dyDescent="0.25">
      <c r="A65" s="78"/>
      <c r="B65" s="14"/>
      <c r="C65" s="64"/>
      <c r="D65" s="14"/>
      <c r="E65" s="64"/>
      <c r="F65" s="105"/>
      <c r="G65" s="64"/>
      <c r="H65" s="105"/>
      <c r="I65" s="105"/>
    </row>
    <row r="66" spans="1:9" x14ac:dyDescent="0.25">
      <c r="A66" s="78"/>
      <c r="B66" s="14"/>
      <c r="C66" s="64"/>
      <c r="D66" s="14"/>
      <c r="E66" s="64"/>
      <c r="F66" s="105"/>
      <c r="G66" s="64"/>
      <c r="H66" s="105"/>
      <c r="I66" s="105"/>
    </row>
    <row r="67" spans="1:9" x14ac:dyDescent="0.25">
      <c r="A67" s="78"/>
      <c r="B67" s="14"/>
      <c r="C67" s="64"/>
      <c r="D67" s="14"/>
      <c r="E67" s="64"/>
      <c r="F67" s="105"/>
      <c r="G67" s="64"/>
      <c r="H67" s="105"/>
      <c r="I67" s="105"/>
    </row>
    <row r="68" spans="1:9" x14ac:dyDescent="0.25">
      <c r="A68" s="78"/>
      <c r="B68" s="14"/>
      <c r="C68" s="64"/>
      <c r="D68" s="14"/>
      <c r="E68" s="64"/>
      <c r="F68" s="105"/>
      <c r="G68" s="64"/>
      <c r="H68" s="105"/>
      <c r="I68" s="105"/>
    </row>
    <row r="69" spans="1:9" x14ac:dyDescent="0.25">
      <c r="A69" s="78"/>
      <c r="B69" s="14"/>
      <c r="C69" s="64"/>
      <c r="D69" s="14"/>
      <c r="E69" s="64"/>
      <c r="F69" s="105"/>
      <c r="G69" s="64"/>
      <c r="H69" s="105"/>
      <c r="I69" s="105"/>
    </row>
    <row r="70" spans="1:9" x14ac:dyDescent="0.25">
      <c r="A70" s="78"/>
      <c r="B70" s="14"/>
      <c r="C70" s="64"/>
      <c r="D70" s="14"/>
      <c r="E70" s="64"/>
      <c r="F70" s="105"/>
      <c r="G70" s="64"/>
      <c r="H70" s="105"/>
      <c r="I70" s="105"/>
    </row>
    <row r="71" spans="1:9" x14ac:dyDescent="0.25">
      <c r="A71" s="78"/>
      <c r="B71" s="14"/>
      <c r="C71" s="64"/>
      <c r="D71" s="14"/>
      <c r="E71" s="64"/>
      <c r="F71" s="105"/>
      <c r="G71" s="64"/>
      <c r="H71" s="105"/>
      <c r="I71" s="105"/>
    </row>
    <row r="72" spans="1:9" x14ac:dyDescent="0.25">
      <c r="A72" s="78"/>
      <c r="B72" s="14"/>
      <c r="C72" s="64"/>
      <c r="D72" s="14"/>
      <c r="E72" s="64"/>
      <c r="F72" s="64"/>
      <c r="G72" s="64"/>
      <c r="H72" s="105"/>
      <c r="I72" s="105"/>
    </row>
    <row r="73" spans="1:9" x14ac:dyDescent="0.25">
      <c r="A73" s="78"/>
      <c r="B73" s="14"/>
      <c r="C73" s="64"/>
      <c r="D73" s="14"/>
      <c r="E73" s="64"/>
      <c r="F73" s="64"/>
      <c r="G73" s="64"/>
      <c r="H73" s="105"/>
      <c r="I73" s="105"/>
    </row>
    <row r="74" spans="1:9" x14ac:dyDescent="0.25">
      <c r="A74" s="78"/>
      <c r="B74" s="14"/>
      <c r="C74" s="64"/>
      <c r="D74" s="14"/>
      <c r="E74" s="64"/>
      <c r="F74" s="64"/>
      <c r="G74" s="64"/>
      <c r="H74" s="105"/>
      <c r="I74" s="105"/>
    </row>
    <row r="75" spans="1:9" x14ac:dyDescent="0.25">
      <c r="A75" s="78"/>
      <c r="B75" s="14"/>
      <c r="C75" s="64"/>
      <c r="D75" s="14"/>
      <c r="E75" s="64"/>
      <c r="F75" s="64"/>
      <c r="G75" s="64"/>
      <c r="H75" s="105"/>
      <c r="I75" s="105"/>
    </row>
    <row r="76" spans="1:9" x14ac:dyDescent="0.25">
      <c r="A76" s="78"/>
      <c r="B76" s="14"/>
      <c r="C76" s="64"/>
      <c r="D76" s="14"/>
      <c r="E76" s="64"/>
      <c r="F76" s="64"/>
      <c r="G76" s="64"/>
      <c r="H76" s="105"/>
      <c r="I76" s="105"/>
    </row>
    <row r="77" spans="1:9" x14ac:dyDescent="0.25">
      <c r="A77" s="78"/>
      <c r="B77" s="14"/>
      <c r="C77" s="64"/>
      <c r="D77" s="14"/>
      <c r="E77" s="64"/>
      <c r="F77" s="64"/>
      <c r="G77" s="64"/>
      <c r="H77" s="105"/>
      <c r="I77" s="105"/>
    </row>
    <row r="78" spans="1:9" x14ac:dyDescent="0.25">
      <c r="A78" s="78"/>
      <c r="B78" s="14"/>
      <c r="C78" s="64"/>
      <c r="D78" s="14"/>
      <c r="E78" s="64"/>
      <c r="F78" s="64"/>
      <c r="G78" s="64"/>
      <c r="H78" s="105"/>
      <c r="I78" s="105"/>
    </row>
    <row r="79" spans="1:9" x14ac:dyDescent="0.25">
      <c r="A79" s="78"/>
      <c r="B79" s="14"/>
      <c r="C79" s="64"/>
      <c r="D79" s="14"/>
      <c r="E79" s="64"/>
      <c r="F79" s="64"/>
      <c r="G79" s="64"/>
      <c r="H79" s="105"/>
      <c r="I79" s="105"/>
    </row>
    <row r="80" spans="1:9" x14ac:dyDescent="0.25">
      <c r="A80" s="78"/>
      <c r="B80" s="14"/>
      <c r="C80" s="64"/>
      <c r="D80" s="14"/>
      <c r="E80" s="64"/>
      <c r="F80" s="64"/>
      <c r="G80" s="64"/>
      <c r="H80" s="105"/>
      <c r="I80" s="105"/>
    </row>
    <row r="81" spans="1:9" x14ac:dyDescent="0.25">
      <c r="A81" s="78"/>
      <c r="B81" s="14"/>
      <c r="C81" s="64"/>
      <c r="D81" s="14"/>
      <c r="E81" s="64"/>
      <c r="F81" s="64"/>
      <c r="G81" s="64"/>
      <c r="H81" s="105"/>
      <c r="I81" s="105"/>
    </row>
    <row r="82" spans="1:9" x14ac:dyDescent="0.25">
      <c r="A82" s="78"/>
      <c r="B82" s="14"/>
      <c r="C82" s="64"/>
      <c r="D82" s="14"/>
      <c r="E82" s="64"/>
      <c r="F82" s="64"/>
      <c r="G82" s="64"/>
      <c r="H82" s="105"/>
      <c r="I82" s="105"/>
    </row>
    <row r="83" spans="1:9" x14ac:dyDescent="0.25">
      <c r="A83" s="78"/>
      <c r="B83" s="14"/>
      <c r="C83" s="64"/>
      <c r="D83" s="14"/>
      <c r="E83" s="64"/>
      <c r="F83" s="64"/>
      <c r="G83" s="64"/>
      <c r="H83" s="105"/>
      <c r="I83" s="105"/>
    </row>
    <row r="84" spans="1:9" x14ac:dyDescent="0.25">
      <c r="A84" s="78"/>
      <c r="B84" s="14"/>
      <c r="C84" s="64"/>
      <c r="D84" s="14"/>
      <c r="E84" s="64"/>
      <c r="F84" s="64"/>
      <c r="G84" s="64"/>
      <c r="H84" s="105"/>
      <c r="I84" s="105"/>
    </row>
    <row r="85" spans="1:9" x14ac:dyDescent="0.25">
      <c r="A85" s="78"/>
      <c r="B85" s="14"/>
      <c r="C85" s="64"/>
      <c r="D85" s="14"/>
      <c r="E85" s="64"/>
      <c r="F85" s="64"/>
      <c r="G85" s="64"/>
      <c r="H85" s="105"/>
      <c r="I85" s="105"/>
    </row>
    <row r="86" spans="1:9" x14ac:dyDescent="0.25">
      <c r="A86" s="78"/>
      <c r="B86" s="14"/>
      <c r="C86" s="64"/>
      <c r="D86" s="14"/>
      <c r="E86" s="64"/>
      <c r="F86" s="64"/>
      <c r="G86" s="64"/>
      <c r="H86" s="105"/>
      <c r="I86" s="105"/>
    </row>
    <row r="87" spans="1:9" x14ac:dyDescent="0.25">
      <c r="A87" s="78"/>
      <c r="B87" s="14"/>
      <c r="C87" s="64"/>
      <c r="D87" s="14"/>
      <c r="E87" s="64"/>
      <c r="F87" s="64"/>
      <c r="G87" s="64"/>
      <c r="H87" s="105"/>
      <c r="I87" s="105"/>
    </row>
    <row r="88" spans="1:9" x14ac:dyDescent="0.25">
      <c r="A88" s="78"/>
      <c r="B88" s="14"/>
      <c r="C88" s="64"/>
      <c r="D88" s="14"/>
      <c r="E88" s="64"/>
      <c r="F88" s="64"/>
      <c r="G88" s="64"/>
      <c r="H88" s="105"/>
      <c r="I88" s="105"/>
    </row>
    <row r="89" spans="1:9" x14ac:dyDescent="0.25">
      <c r="A89" s="78"/>
      <c r="B89" s="14"/>
      <c r="C89" s="64"/>
      <c r="D89" s="14"/>
      <c r="E89" s="64"/>
      <c r="F89" s="64"/>
      <c r="G89" s="64"/>
      <c r="H89" s="105"/>
      <c r="I89" s="105"/>
    </row>
    <row r="90" spans="1:9" x14ac:dyDescent="0.25">
      <c r="A90" s="78"/>
      <c r="B90" s="14"/>
      <c r="C90" s="64"/>
      <c r="D90" s="14"/>
      <c r="E90" s="64"/>
      <c r="F90" s="64"/>
      <c r="G90" s="64"/>
      <c r="H90" s="105"/>
      <c r="I90" s="105"/>
    </row>
    <row r="91" spans="1:9" x14ac:dyDescent="0.25">
      <c r="A91" s="78"/>
      <c r="B91" s="14"/>
      <c r="C91" s="64"/>
      <c r="D91" s="14"/>
      <c r="E91" s="64"/>
      <c r="F91" s="64"/>
      <c r="G91" s="64"/>
      <c r="H91" s="105"/>
      <c r="I91" s="105"/>
    </row>
    <row r="92" spans="1:9" x14ac:dyDescent="0.25">
      <c r="A92" s="78"/>
      <c r="B92" s="14"/>
      <c r="C92" s="64"/>
      <c r="D92" s="14"/>
      <c r="E92" s="64"/>
      <c r="F92" s="64"/>
      <c r="G92" s="64"/>
      <c r="H92" s="105"/>
      <c r="I92" s="105"/>
    </row>
    <row r="93" spans="1:9" x14ac:dyDescent="0.25">
      <c r="A93" s="78"/>
      <c r="B93" s="14"/>
      <c r="C93" s="64"/>
      <c r="D93" s="14"/>
      <c r="E93" s="64"/>
      <c r="F93" s="64"/>
      <c r="G93" s="64"/>
      <c r="H93" s="105"/>
      <c r="I93" s="105"/>
    </row>
    <row r="94" spans="1:9" x14ac:dyDescent="0.25">
      <c r="A94" s="78"/>
      <c r="B94" s="14"/>
      <c r="C94" s="64"/>
      <c r="D94" s="14"/>
      <c r="E94" s="64"/>
      <c r="F94" s="64"/>
      <c r="G94" s="64"/>
      <c r="H94" s="105"/>
      <c r="I94" s="105"/>
    </row>
    <row r="95" spans="1:9" x14ac:dyDescent="0.25">
      <c r="A95" s="78"/>
      <c r="B95" s="14"/>
      <c r="C95" s="64"/>
      <c r="D95" s="14"/>
      <c r="E95" s="64"/>
      <c r="F95" s="64"/>
      <c r="G95" s="64"/>
      <c r="H95" s="105"/>
      <c r="I95" s="105"/>
    </row>
    <row r="96" spans="1:9" x14ac:dyDescent="0.25">
      <c r="A96" s="78"/>
      <c r="B96" s="14"/>
      <c r="C96" s="64"/>
      <c r="D96" s="14"/>
      <c r="E96" s="64"/>
      <c r="F96" s="64"/>
      <c r="G96" s="64"/>
      <c r="H96" s="105"/>
      <c r="I96" s="105"/>
    </row>
    <row r="97" spans="1:9" x14ac:dyDescent="0.25">
      <c r="A97" s="78"/>
      <c r="B97" s="14"/>
      <c r="C97" s="64"/>
      <c r="D97" s="14"/>
      <c r="E97" s="64"/>
      <c r="F97" s="64"/>
      <c r="G97" s="64"/>
      <c r="H97" s="105"/>
      <c r="I97" s="105"/>
    </row>
    <row r="98" spans="1:9" x14ac:dyDescent="0.25">
      <c r="A98" s="78"/>
      <c r="B98" s="14"/>
      <c r="C98" s="64"/>
      <c r="D98" s="14"/>
      <c r="E98" s="64"/>
      <c r="F98" s="64"/>
      <c r="G98" s="64"/>
      <c r="H98" s="64"/>
      <c r="I98" s="64"/>
    </row>
    <row r="99" spans="1:9" x14ac:dyDescent="0.25">
      <c r="A99" s="78"/>
      <c r="B99" s="14"/>
      <c r="C99" s="64"/>
      <c r="D99" s="14"/>
      <c r="E99" s="64"/>
      <c r="F99" s="64"/>
      <c r="G99" s="64"/>
      <c r="H99" s="64"/>
      <c r="I99" s="64"/>
    </row>
    <row r="100" spans="1:9" x14ac:dyDescent="0.25">
      <c r="A100" s="78"/>
      <c r="B100" s="14"/>
      <c r="C100" s="64"/>
      <c r="D100" s="14"/>
      <c r="E100" s="64"/>
      <c r="F100" s="64"/>
      <c r="G100" s="64"/>
      <c r="H100" s="64"/>
      <c r="I100" s="64"/>
    </row>
    <row r="101" spans="1:9" x14ac:dyDescent="0.25">
      <c r="A101" s="78"/>
      <c r="B101" s="14"/>
      <c r="C101" s="64"/>
      <c r="D101" s="14"/>
      <c r="E101" s="64"/>
      <c r="F101" s="64"/>
      <c r="G101" s="64"/>
      <c r="H101" s="64"/>
      <c r="I101" s="64"/>
    </row>
    <row r="102" spans="1:9" x14ac:dyDescent="0.25">
      <c r="A102" s="78"/>
      <c r="B102" s="14"/>
      <c r="C102" s="64"/>
      <c r="D102" s="14"/>
      <c r="E102" s="64"/>
      <c r="F102" s="64"/>
      <c r="G102" s="64"/>
      <c r="H102" s="64"/>
      <c r="I102" s="64"/>
    </row>
    <row r="103" spans="1:9" x14ac:dyDescent="0.25">
      <c r="A103" s="78"/>
      <c r="B103" s="14"/>
      <c r="C103" s="64"/>
      <c r="D103" s="14"/>
      <c r="E103" s="64"/>
      <c r="F103" s="64"/>
      <c r="G103" s="64"/>
      <c r="H103" s="64"/>
      <c r="I103" s="64"/>
    </row>
    <row r="104" spans="1:9" x14ac:dyDescent="0.25">
      <c r="A104" s="78"/>
      <c r="B104" s="14"/>
      <c r="C104" s="64"/>
      <c r="D104" s="14"/>
      <c r="E104" s="64"/>
      <c r="F104" s="64"/>
      <c r="G104" s="64"/>
      <c r="H104" s="64"/>
      <c r="I104" s="64"/>
    </row>
    <row r="105" spans="1:9" x14ac:dyDescent="0.25">
      <c r="A105" s="78"/>
      <c r="B105" s="14"/>
      <c r="C105" s="64"/>
      <c r="D105" s="14"/>
      <c r="E105" s="64"/>
      <c r="F105" s="64"/>
      <c r="G105" s="64"/>
      <c r="H105" s="64"/>
      <c r="I105" s="64"/>
    </row>
    <row r="106" spans="1:9" x14ac:dyDescent="0.25">
      <c r="A106" s="78"/>
      <c r="B106" s="14"/>
      <c r="C106" s="64"/>
      <c r="D106" s="14"/>
      <c r="E106" s="64"/>
      <c r="F106" s="64"/>
      <c r="G106" s="64"/>
      <c r="H106" s="64"/>
      <c r="I106" s="64"/>
    </row>
    <row r="107" spans="1:9" x14ac:dyDescent="0.25">
      <c r="A107" s="78"/>
      <c r="B107" s="14"/>
      <c r="C107" s="64"/>
      <c r="D107" s="14"/>
      <c r="E107" s="64"/>
      <c r="F107" s="64"/>
      <c r="G107" s="64"/>
      <c r="H107" s="64"/>
      <c r="I107" s="64"/>
    </row>
    <row r="108" spans="1:9" x14ac:dyDescent="0.25">
      <c r="A108" s="78"/>
      <c r="B108" s="14"/>
      <c r="C108" s="64"/>
      <c r="D108" s="14"/>
      <c r="E108" s="64"/>
      <c r="F108" s="64"/>
      <c r="G108" s="64"/>
      <c r="H108" s="64"/>
      <c r="I108" s="64"/>
    </row>
    <row r="109" spans="1:9" x14ac:dyDescent="0.25">
      <c r="A109" s="78"/>
      <c r="B109" s="14"/>
      <c r="C109" s="64"/>
      <c r="D109" s="14"/>
      <c r="E109" s="64"/>
      <c r="F109" s="64"/>
      <c r="G109" s="64"/>
      <c r="H109" s="64"/>
      <c r="I109" s="64"/>
    </row>
    <row r="110" spans="1:9" x14ac:dyDescent="0.25">
      <c r="A110" s="78"/>
      <c r="B110" s="14"/>
      <c r="C110" s="64"/>
      <c r="D110" s="14"/>
      <c r="E110" s="64"/>
      <c r="F110" s="64"/>
      <c r="G110" s="64"/>
      <c r="H110" s="64"/>
      <c r="I110" s="64"/>
    </row>
    <row r="111" spans="1:9" x14ac:dyDescent="0.25">
      <c r="A111" s="78"/>
      <c r="B111" s="14"/>
      <c r="C111" s="64"/>
      <c r="D111" s="14"/>
      <c r="E111" s="64"/>
      <c r="F111" s="64"/>
      <c r="G111" s="64"/>
      <c r="H111" s="64"/>
      <c r="I111" s="64"/>
    </row>
  </sheetData>
  <mergeCells count="7">
    <mergeCell ref="B2:B4"/>
    <mergeCell ref="C2:C4"/>
    <mergeCell ref="D2:D4"/>
    <mergeCell ref="E2:H2"/>
    <mergeCell ref="I2:I4"/>
    <mergeCell ref="E3:F3"/>
    <mergeCell ref="G3:H3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002060"/>
  </sheetPr>
  <dimension ref="A1:I111"/>
  <sheetViews>
    <sheetView workbookViewId="0">
      <selection activeCell="D10" sqref="D10"/>
    </sheetView>
  </sheetViews>
  <sheetFormatPr defaultRowHeight="15" x14ac:dyDescent="0.25"/>
  <cols>
    <col min="1" max="1" width="24" customWidth="1"/>
    <col min="2" max="2" width="6" customWidth="1"/>
    <col min="3" max="3" width="12.42578125" customWidth="1"/>
    <col min="4" max="4" width="28.140625" customWidth="1"/>
    <col min="5" max="5" width="10.7109375" customWidth="1"/>
    <col min="6" max="6" width="11" customWidth="1"/>
    <col min="8" max="8" width="11.42578125" customWidth="1"/>
    <col min="9" max="9" width="12" customWidth="1"/>
  </cols>
  <sheetData>
    <row r="1" spans="1:9" s="79" customFormat="1" ht="32.25" customHeight="1" x14ac:dyDescent="0.4">
      <c r="A1" s="78"/>
      <c r="B1" s="86" t="s">
        <v>167</v>
      </c>
      <c r="C1" s="80"/>
      <c r="E1" s="80"/>
      <c r="F1" s="80"/>
      <c r="G1" s="80"/>
      <c r="H1" s="80"/>
      <c r="I1" s="80"/>
    </row>
    <row r="2" spans="1:9" ht="19.5" customHeight="1" x14ac:dyDescent="0.25">
      <c r="A2" s="78"/>
      <c r="B2" s="158" t="s">
        <v>26</v>
      </c>
      <c r="C2" s="158" t="s">
        <v>159</v>
      </c>
      <c r="D2" s="158" t="s">
        <v>160</v>
      </c>
      <c r="E2" s="158" t="s">
        <v>161</v>
      </c>
      <c r="F2" s="158"/>
      <c r="G2" s="158"/>
      <c r="H2" s="158"/>
      <c r="I2" s="158" t="s">
        <v>162</v>
      </c>
    </row>
    <row r="3" spans="1:9" ht="18" customHeight="1" x14ac:dyDescent="0.25">
      <c r="A3" s="78"/>
      <c r="B3" s="158"/>
      <c r="C3" s="158"/>
      <c r="D3" s="158"/>
      <c r="E3" s="158" t="s">
        <v>142</v>
      </c>
      <c r="F3" s="158"/>
      <c r="G3" s="158" t="s">
        <v>163</v>
      </c>
      <c r="H3" s="158"/>
      <c r="I3" s="158"/>
    </row>
    <row r="4" spans="1:9" ht="19.5" customHeight="1" thickBot="1" x14ac:dyDescent="0.3">
      <c r="A4" s="78"/>
      <c r="B4" s="159"/>
      <c r="C4" s="159"/>
      <c r="D4" s="159"/>
      <c r="E4" s="88"/>
      <c r="F4" s="87">
        <v>0.6</v>
      </c>
      <c r="G4" s="88"/>
      <c r="H4" s="87">
        <v>0.4</v>
      </c>
      <c r="I4" s="159"/>
    </row>
    <row r="5" spans="1:9" ht="24" customHeight="1" x14ac:dyDescent="0.25">
      <c r="A5" s="78"/>
      <c r="B5" s="81">
        <v>1</v>
      </c>
      <c r="C5" s="81">
        <f>'DAFTAR SISWA'!B6</f>
        <v>1255</v>
      </c>
      <c r="D5" s="82" t="str">
        <f>'DAFTAR SISWA'!D6</f>
        <v>Adya Woro Anggraeni</v>
      </c>
      <c r="E5" s="81">
        <v>67</v>
      </c>
      <c r="F5" s="104">
        <f>E5*60%</f>
        <v>40.199999999999996</v>
      </c>
      <c r="G5" s="81">
        <v>70</v>
      </c>
      <c r="H5" s="104">
        <f>G5*40%</f>
        <v>28</v>
      </c>
      <c r="I5" s="104">
        <f>SUM(F5+H5)</f>
        <v>68.199999999999989</v>
      </c>
    </row>
    <row r="6" spans="1:9" ht="21.75" customHeight="1" x14ac:dyDescent="0.25">
      <c r="A6" s="78"/>
      <c r="B6" s="64">
        <v>2</v>
      </c>
      <c r="C6" s="64">
        <f>'DAFTAR SISWA'!B7</f>
        <v>1349</v>
      </c>
      <c r="D6" s="14" t="str">
        <f>'DAFTAR SISWA'!D7</f>
        <v>Amanda Nikeisya Sudibyo</v>
      </c>
      <c r="E6" s="64">
        <v>80</v>
      </c>
      <c r="F6" s="104">
        <v>50</v>
      </c>
      <c r="G6" s="64">
        <v>60</v>
      </c>
      <c r="H6" s="104">
        <f t="shared" ref="H6:H33" si="0">G6*40%</f>
        <v>24</v>
      </c>
      <c r="I6" s="104">
        <f t="shared" ref="I6:I41" si="1">SUM(F6+H6)</f>
        <v>74</v>
      </c>
    </row>
    <row r="7" spans="1:9" x14ac:dyDescent="0.25">
      <c r="A7" s="78"/>
      <c r="B7" s="64">
        <v>3</v>
      </c>
      <c r="C7" s="64">
        <f>'DAFTAR SISWA'!B8</f>
        <v>1257</v>
      </c>
      <c r="D7" s="14" t="str">
        <f>'DAFTAR SISWA'!D8</f>
        <v>Bimo Anggamahenda</v>
      </c>
      <c r="E7" s="64"/>
      <c r="F7" s="104">
        <f t="shared" ref="F7:F29" si="2">E7*60%</f>
        <v>0</v>
      </c>
      <c r="G7" s="64"/>
      <c r="H7" s="104">
        <f t="shared" si="0"/>
        <v>0</v>
      </c>
      <c r="I7" s="104">
        <f t="shared" si="1"/>
        <v>0</v>
      </c>
    </row>
    <row r="8" spans="1:9" ht="18" customHeight="1" x14ac:dyDescent="0.25">
      <c r="A8" s="78"/>
      <c r="B8" s="64">
        <v>4</v>
      </c>
      <c r="C8" s="64">
        <f>'DAFTAR SISWA'!B9</f>
        <v>1258</v>
      </c>
      <c r="D8" s="14" t="str">
        <f>'DAFTAR SISWA'!D9</f>
        <v>Bungah Rizki Rokhimah</v>
      </c>
      <c r="E8" s="64"/>
      <c r="F8" s="104">
        <f t="shared" si="2"/>
        <v>0</v>
      </c>
      <c r="G8" s="64"/>
      <c r="H8" s="104">
        <f t="shared" si="0"/>
        <v>0</v>
      </c>
      <c r="I8" s="104">
        <f t="shared" si="1"/>
        <v>0</v>
      </c>
    </row>
    <row r="9" spans="1:9" ht="18.75" customHeight="1" x14ac:dyDescent="0.25">
      <c r="A9" s="78"/>
      <c r="B9" s="64">
        <v>5</v>
      </c>
      <c r="C9" s="64">
        <f>'DAFTAR SISWA'!B10</f>
        <v>1259</v>
      </c>
      <c r="D9" s="14" t="str">
        <f>'DAFTAR SISWA'!D10</f>
        <v>Enggar Megawantoro</v>
      </c>
      <c r="E9" s="64"/>
      <c r="F9" s="104">
        <f t="shared" si="2"/>
        <v>0</v>
      </c>
      <c r="G9" s="64"/>
      <c r="H9" s="104">
        <f t="shared" si="0"/>
        <v>0</v>
      </c>
      <c r="I9" s="104">
        <f t="shared" si="1"/>
        <v>0</v>
      </c>
    </row>
    <row r="10" spans="1:9" ht="18" customHeight="1" x14ac:dyDescent="0.25">
      <c r="A10" s="78"/>
      <c r="B10" s="64">
        <v>6</v>
      </c>
      <c r="C10" s="64">
        <f>'DAFTAR SISWA'!B11</f>
        <v>1260</v>
      </c>
      <c r="D10" s="14" t="str">
        <f>'DAFTAR SISWA'!D11</f>
        <v xml:space="preserve">Firman Ainur Rahmad </v>
      </c>
      <c r="E10" s="64"/>
      <c r="F10" s="104">
        <f t="shared" si="2"/>
        <v>0</v>
      </c>
      <c r="G10" s="64"/>
      <c r="H10" s="104">
        <f t="shared" si="0"/>
        <v>0</v>
      </c>
      <c r="I10" s="104">
        <f t="shared" si="1"/>
        <v>0</v>
      </c>
    </row>
    <row r="11" spans="1:9" ht="18" customHeight="1" x14ac:dyDescent="0.25">
      <c r="A11" s="78"/>
      <c r="B11" s="64">
        <v>7</v>
      </c>
      <c r="C11" s="64">
        <f>'DAFTAR SISWA'!B12</f>
        <v>1263</v>
      </c>
      <c r="D11" s="14" t="str">
        <f>'DAFTAR SISWA'!D12</f>
        <v>Indra Setyawan</v>
      </c>
      <c r="E11" s="64"/>
      <c r="F11" s="104">
        <f t="shared" si="2"/>
        <v>0</v>
      </c>
      <c r="G11" s="64"/>
      <c r="H11" s="104">
        <f t="shared" si="0"/>
        <v>0</v>
      </c>
      <c r="I11" s="104">
        <f t="shared" si="1"/>
        <v>0</v>
      </c>
    </row>
    <row r="12" spans="1:9" ht="20.25" customHeight="1" x14ac:dyDescent="0.25">
      <c r="A12" s="78"/>
      <c r="B12" s="64">
        <v>8</v>
      </c>
      <c r="C12" s="64">
        <f>'DAFTAR SISWA'!B13</f>
        <v>1311</v>
      </c>
      <c r="D12" s="14" t="str">
        <f>'DAFTAR SISWA'!D13</f>
        <v>Ismi Nur Fadilah</v>
      </c>
      <c r="E12" s="64"/>
      <c r="F12" s="104">
        <f t="shared" si="2"/>
        <v>0</v>
      </c>
      <c r="G12" s="64"/>
      <c r="H12" s="104">
        <f t="shared" si="0"/>
        <v>0</v>
      </c>
      <c r="I12" s="104">
        <f t="shared" si="1"/>
        <v>0</v>
      </c>
    </row>
    <row r="13" spans="1:9" ht="17.25" customHeight="1" x14ac:dyDescent="0.25">
      <c r="A13" s="78"/>
      <c r="B13" s="64">
        <v>9</v>
      </c>
      <c r="C13" s="64">
        <f>'DAFTAR SISWA'!B14</f>
        <v>1264</v>
      </c>
      <c r="D13" s="14" t="str">
        <f>'DAFTAR SISWA'!D14</f>
        <v>Jordan Ahmad Kautsar</v>
      </c>
      <c r="E13" s="64"/>
      <c r="F13" s="104">
        <f t="shared" si="2"/>
        <v>0</v>
      </c>
      <c r="G13" s="64"/>
      <c r="H13" s="104">
        <f t="shared" si="0"/>
        <v>0</v>
      </c>
      <c r="I13" s="104">
        <f t="shared" si="1"/>
        <v>0</v>
      </c>
    </row>
    <row r="14" spans="1:9" ht="17.25" customHeight="1" x14ac:dyDescent="0.25">
      <c r="A14" s="78"/>
      <c r="B14" s="64">
        <v>10</v>
      </c>
      <c r="C14" s="64">
        <f>'DAFTAR SISWA'!B15</f>
        <v>1351</v>
      </c>
      <c r="D14" s="14" t="str">
        <f>'DAFTAR SISWA'!D15</f>
        <v xml:space="preserve">Kahfila Zahra Aulia </v>
      </c>
      <c r="E14" s="64"/>
      <c r="F14" s="104">
        <f t="shared" si="2"/>
        <v>0</v>
      </c>
      <c r="G14" s="64"/>
      <c r="H14" s="104">
        <f t="shared" si="0"/>
        <v>0</v>
      </c>
      <c r="I14" s="104">
        <f t="shared" si="1"/>
        <v>0</v>
      </c>
    </row>
    <row r="15" spans="1:9" ht="18" customHeight="1" x14ac:dyDescent="0.25">
      <c r="A15" s="78"/>
      <c r="B15" s="64">
        <v>11</v>
      </c>
      <c r="C15" s="64">
        <f>'DAFTAR SISWA'!B16</f>
        <v>1265</v>
      </c>
      <c r="D15" s="14" t="str">
        <f>'DAFTAR SISWA'!D16</f>
        <v>Marvin Aditya Pratama</v>
      </c>
      <c r="E15" s="64"/>
      <c r="F15" s="104">
        <f t="shared" si="2"/>
        <v>0</v>
      </c>
      <c r="G15" s="64"/>
      <c r="H15" s="104">
        <f t="shared" si="0"/>
        <v>0</v>
      </c>
      <c r="I15" s="104">
        <f t="shared" si="1"/>
        <v>0</v>
      </c>
    </row>
    <row r="16" spans="1:9" ht="18" customHeight="1" x14ac:dyDescent="0.25">
      <c r="A16" s="78"/>
      <c r="B16" s="64">
        <v>12</v>
      </c>
      <c r="C16" s="64">
        <f>'DAFTAR SISWA'!B17</f>
        <v>1266</v>
      </c>
      <c r="D16" s="14" t="str">
        <f>'DAFTAR SISWA'!D17</f>
        <v>Muhammad Jibril Al Hafidz</v>
      </c>
      <c r="E16" s="64"/>
      <c r="F16" s="104">
        <f t="shared" si="2"/>
        <v>0</v>
      </c>
      <c r="G16" s="64"/>
      <c r="H16" s="104">
        <f t="shared" si="0"/>
        <v>0</v>
      </c>
      <c r="I16" s="104">
        <f t="shared" si="1"/>
        <v>0</v>
      </c>
    </row>
    <row r="17" spans="1:9" ht="17.25" customHeight="1" x14ac:dyDescent="0.25">
      <c r="A17" s="78"/>
      <c r="B17" s="64">
        <v>13</v>
      </c>
      <c r="C17" s="64">
        <f>'DAFTAR SISWA'!B18</f>
        <v>1267</v>
      </c>
      <c r="D17" s="14" t="str">
        <f>'DAFTAR SISWA'!D18</f>
        <v>Muhammad Khoirun Hanafi</v>
      </c>
      <c r="E17" s="64"/>
      <c r="F17" s="104">
        <f t="shared" si="2"/>
        <v>0</v>
      </c>
      <c r="G17" s="64"/>
      <c r="H17" s="104">
        <f t="shared" si="0"/>
        <v>0</v>
      </c>
      <c r="I17" s="104">
        <f t="shared" si="1"/>
        <v>0</v>
      </c>
    </row>
    <row r="18" spans="1:9" ht="20.25" customHeight="1" x14ac:dyDescent="0.25">
      <c r="A18" s="78"/>
      <c r="B18" s="64">
        <v>14</v>
      </c>
      <c r="C18" s="64">
        <f>'DAFTAR SISWA'!B19</f>
        <v>1269</v>
      </c>
      <c r="D18" s="14" t="str">
        <f>'DAFTAR SISWA'!D19</f>
        <v>Nila Nafira</v>
      </c>
      <c r="E18" s="64"/>
      <c r="F18" s="104">
        <f t="shared" si="2"/>
        <v>0</v>
      </c>
      <c r="G18" s="64"/>
      <c r="H18" s="104">
        <f t="shared" si="0"/>
        <v>0</v>
      </c>
      <c r="I18" s="104">
        <f t="shared" si="1"/>
        <v>0</v>
      </c>
    </row>
    <row r="19" spans="1:9" ht="17.25" customHeight="1" x14ac:dyDescent="0.25">
      <c r="A19" s="78"/>
      <c r="B19" s="64">
        <v>15</v>
      </c>
      <c r="C19" s="64">
        <f>'DAFTAR SISWA'!B20</f>
        <v>1389</v>
      </c>
      <c r="D19" s="14" t="str">
        <f>'DAFTAR SISWA'!D20</f>
        <v xml:space="preserve">Oktavia Vivi Novita </v>
      </c>
      <c r="E19" s="64"/>
      <c r="F19" s="104">
        <f t="shared" si="2"/>
        <v>0</v>
      </c>
      <c r="G19" s="64"/>
      <c r="H19" s="104">
        <f t="shared" si="0"/>
        <v>0</v>
      </c>
      <c r="I19" s="104">
        <f t="shared" si="1"/>
        <v>0</v>
      </c>
    </row>
    <row r="20" spans="1:9" ht="18.75" customHeight="1" x14ac:dyDescent="0.25">
      <c r="A20" s="78"/>
      <c r="B20" s="64">
        <v>16</v>
      </c>
      <c r="C20" s="64">
        <f>'DAFTAR SISWA'!B21</f>
        <v>1270</v>
      </c>
      <c r="D20" s="14" t="str">
        <f>'DAFTAR SISWA'!D21</f>
        <v>Patricia Chiquitita</v>
      </c>
      <c r="E20" s="64"/>
      <c r="F20" s="104">
        <f t="shared" si="2"/>
        <v>0</v>
      </c>
      <c r="G20" s="64"/>
      <c r="H20" s="104">
        <f t="shared" si="0"/>
        <v>0</v>
      </c>
      <c r="I20" s="104">
        <f t="shared" si="1"/>
        <v>0</v>
      </c>
    </row>
    <row r="21" spans="1:9" ht="17.25" customHeight="1" x14ac:dyDescent="0.25">
      <c r="A21" s="78"/>
      <c r="B21" s="64">
        <v>17</v>
      </c>
      <c r="C21" s="64">
        <f>'DAFTAR SISWA'!B22</f>
        <v>1271</v>
      </c>
      <c r="D21" s="14" t="str">
        <f>'DAFTAR SISWA'!D22</f>
        <v>Rafa Aditya</v>
      </c>
      <c r="E21" s="64"/>
      <c r="F21" s="104">
        <f t="shared" si="2"/>
        <v>0</v>
      </c>
      <c r="G21" s="64"/>
      <c r="H21" s="104">
        <f t="shared" si="0"/>
        <v>0</v>
      </c>
      <c r="I21" s="104">
        <f t="shared" si="1"/>
        <v>0</v>
      </c>
    </row>
    <row r="22" spans="1:9" ht="18" customHeight="1" x14ac:dyDescent="0.25">
      <c r="A22" s="78"/>
      <c r="B22" s="64">
        <v>18</v>
      </c>
      <c r="C22" s="64">
        <f>'DAFTAR SISWA'!B23</f>
        <v>1272</v>
      </c>
      <c r="D22" s="14" t="str">
        <f>'DAFTAR SISWA'!D23</f>
        <v>Rifah Akaya Udin</v>
      </c>
      <c r="E22" s="64"/>
      <c r="F22" s="104">
        <f t="shared" si="2"/>
        <v>0</v>
      </c>
      <c r="G22" s="64"/>
      <c r="H22" s="104">
        <f t="shared" si="0"/>
        <v>0</v>
      </c>
      <c r="I22" s="104">
        <f t="shared" si="1"/>
        <v>0</v>
      </c>
    </row>
    <row r="23" spans="1:9" ht="17.25" customHeight="1" x14ac:dyDescent="0.25">
      <c r="A23" s="78"/>
      <c r="B23" s="64">
        <v>19</v>
      </c>
      <c r="C23" s="64">
        <f>'DAFTAR SISWA'!B24</f>
        <v>1254</v>
      </c>
      <c r="D23" s="14" t="str">
        <f>'DAFTAR SISWA'!D24</f>
        <v>Rifky Ardiansyah</v>
      </c>
      <c r="E23" s="64"/>
      <c r="F23" s="104">
        <f t="shared" si="2"/>
        <v>0</v>
      </c>
      <c r="G23" s="64"/>
      <c r="H23" s="104">
        <f t="shared" si="0"/>
        <v>0</v>
      </c>
      <c r="I23" s="104">
        <f t="shared" si="1"/>
        <v>0</v>
      </c>
    </row>
    <row r="24" spans="1:9" ht="18.75" customHeight="1" x14ac:dyDescent="0.25">
      <c r="A24" s="78"/>
      <c r="B24" s="64">
        <v>20</v>
      </c>
      <c r="C24" s="64">
        <f>'DAFTAR SISWA'!B25</f>
        <v>1241</v>
      </c>
      <c r="D24" s="14" t="str">
        <f>'DAFTAR SISWA'!D25</f>
        <v>Rizal Hendriawan</v>
      </c>
      <c r="E24" s="64"/>
      <c r="F24" s="104">
        <f t="shared" si="2"/>
        <v>0</v>
      </c>
      <c r="G24" s="64"/>
      <c r="H24" s="104">
        <f t="shared" si="0"/>
        <v>0</v>
      </c>
      <c r="I24" s="104">
        <f t="shared" si="1"/>
        <v>0</v>
      </c>
    </row>
    <row r="25" spans="1:9" ht="17.25" customHeight="1" x14ac:dyDescent="0.25">
      <c r="A25" s="78"/>
      <c r="B25" s="64">
        <v>21</v>
      </c>
      <c r="C25" s="64">
        <f>'DAFTAR SISWA'!B26</f>
        <v>1274</v>
      </c>
      <c r="D25" s="14" t="str">
        <f>'DAFTAR SISWA'!D26</f>
        <v>Robiyatul Adawiyah</v>
      </c>
      <c r="E25" s="64">
        <v>100</v>
      </c>
      <c r="F25" s="104">
        <f t="shared" si="2"/>
        <v>60</v>
      </c>
      <c r="G25" s="64">
        <v>50</v>
      </c>
      <c r="H25" s="104">
        <f t="shared" si="0"/>
        <v>20</v>
      </c>
      <c r="I25" s="104">
        <f t="shared" si="1"/>
        <v>80</v>
      </c>
    </row>
    <row r="26" spans="1:9" ht="16.5" customHeight="1" x14ac:dyDescent="0.25">
      <c r="A26" s="78"/>
      <c r="B26" s="64">
        <v>22</v>
      </c>
      <c r="C26" s="64">
        <f>'DAFTAR SISWA'!B27</f>
        <v>1275</v>
      </c>
      <c r="D26" s="14" t="str">
        <f>'DAFTAR SISWA'!D27</f>
        <v>Safitri Ayu Wulandari</v>
      </c>
      <c r="E26" s="64"/>
      <c r="F26" s="104">
        <f t="shared" si="2"/>
        <v>0</v>
      </c>
      <c r="G26" s="64"/>
      <c r="H26" s="104">
        <f t="shared" si="0"/>
        <v>0</v>
      </c>
      <c r="I26" s="104">
        <f t="shared" si="1"/>
        <v>0</v>
      </c>
    </row>
    <row r="27" spans="1:9" ht="15.75" customHeight="1" x14ac:dyDescent="0.25">
      <c r="A27" s="78"/>
      <c r="B27" s="64">
        <v>23</v>
      </c>
      <c r="C27" s="64">
        <f>'DAFTAR SISWA'!B28</f>
        <v>1423</v>
      </c>
      <c r="D27" s="14" t="str">
        <f>'DAFTAR SISWA'!D28</f>
        <v xml:space="preserve">Saira Rachman </v>
      </c>
      <c r="E27" s="64"/>
      <c r="F27" s="104">
        <f t="shared" si="2"/>
        <v>0</v>
      </c>
      <c r="G27" s="64"/>
      <c r="H27" s="104">
        <f t="shared" si="0"/>
        <v>0</v>
      </c>
      <c r="I27" s="104">
        <f t="shared" si="1"/>
        <v>0</v>
      </c>
    </row>
    <row r="28" spans="1:9" ht="17.25" customHeight="1" x14ac:dyDescent="0.25">
      <c r="A28" s="78"/>
      <c r="B28" s="64">
        <v>24</v>
      </c>
      <c r="C28" s="64">
        <f>'DAFTAR SISWA'!B29</f>
        <v>1244</v>
      </c>
      <c r="D28" s="14" t="str">
        <f>'DAFTAR SISWA'!D29</f>
        <v>Sisca Indriani Harsari</v>
      </c>
      <c r="E28" s="64"/>
      <c r="F28" s="104">
        <f t="shared" si="2"/>
        <v>0</v>
      </c>
      <c r="G28" s="64"/>
      <c r="H28" s="104">
        <f t="shared" si="0"/>
        <v>0</v>
      </c>
      <c r="I28" s="104">
        <f t="shared" si="1"/>
        <v>0</v>
      </c>
    </row>
    <row r="29" spans="1:9" ht="18" customHeight="1" x14ac:dyDescent="0.25">
      <c r="A29" s="78"/>
      <c r="B29" s="64">
        <v>25</v>
      </c>
      <c r="C29" s="64">
        <f>'DAFTAR SISWA'!B30</f>
        <v>1249</v>
      </c>
      <c r="D29" s="14" t="str">
        <f>'DAFTAR SISWA'!D30</f>
        <v>Zaidan Arley</v>
      </c>
      <c r="E29" s="64"/>
      <c r="F29" s="104">
        <f t="shared" si="2"/>
        <v>0</v>
      </c>
      <c r="G29" s="64"/>
      <c r="H29" s="104">
        <f t="shared" si="0"/>
        <v>0</v>
      </c>
      <c r="I29" s="104">
        <f t="shared" si="1"/>
        <v>0</v>
      </c>
    </row>
    <row r="30" spans="1:9" x14ac:dyDescent="0.25">
      <c r="A30" s="78"/>
      <c r="B30" s="14"/>
      <c r="C30" s="64"/>
      <c r="D30" s="14"/>
      <c r="E30" s="64"/>
      <c r="F30" s="105"/>
      <c r="G30" s="64"/>
      <c r="H30" s="104">
        <f t="shared" si="0"/>
        <v>0</v>
      </c>
      <c r="I30" s="104">
        <f t="shared" si="1"/>
        <v>0</v>
      </c>
    </row>
    <row r="31" spans="1:9" x14ac:dyDescent="0.25">
      <c r="A31" s="78"/>
      <c r="B31" s="14"/>
      <c r="C31" s="64"/>
      <c r="D31" s="14"/>
      <c r="E31" s="64"/>
      <c r="F31" s="105"/>
      <c r="G31" s="64"/>
      <c r="H31" s="104">
        <f t="shared" si="0"/>
        <v>0</v>
      </c>
      <c r="I31" s="104">
        <f t="shared" si="1"/>
        <v>0</v>
      </c>
    </row>
    <row r="32" spans="1:9" x14ac:dyDescent="0.25">
      <c r="A32" s="78"/>
      <c r="B32" s="14"/>
      <c r="C32" s="64"/>
      <c r="D32" s="14"/>
      <c r="E32" s="64"/>
      <c r="F32" s="105"/>
      <c r="G32" s="64"/>
      <c r="H32" s="104">
        <f t="shared" si="0"/>
        <v>0</v>
      </c>
      <c r="I32" s="104">
        <f t="shared" si="1"/>
        <v>0</v>
      </c>
    </row>
    <row r="33" spans="1:9" x14ac:dyDescent="0.25">
      <c r="A33" s="78"/>
      <c r="B33" s="14"/>
      <c r="C33" s="64"/>
      <c r="D33" s="14"/>
      <c r="E33" s="64"/>
      <c r="F33" s="105"/>
      <c r="G33" s="64"/>
      <c r="H33" s="104">
        <f t="shared" si="0"/>
        <v>0</v>
      </c>
      <c r="I33" s="104">
        <f t="shared" si="1"/>
        <v>0</v>
      </c>
    </row>
    <row r="34" spans="1:9" x14ac:dyDescent="0.25">
      <c r="A34" s="78"/>
      <c r="B34" s="14"/>
      <c r="C34" s="64"/>
      <c r="D34" s="14"/>
      <c r="E34" s="64"/>
      <c r="F34" s="105"/>
      <c r="G34" s="64"/>
      <c r="H34" s="105"/>
      <c r="I34" s="104">
        <f t="shared" si="1"/>
        <v>0</v>
      </c>
    </row>
    <row r="35" spans="1:9" x14ac:dyDescent="0.25">
      <c r="A35" s="78"/>
      <c r="B35" s="14"/>
      <c r="C35" s="64"/>
      <c r="D35" s="14"/>
      <c r="E35" s="64"/>
      <c r="F35" s="105"/>
      <c r="G35" s="64"/>
      <c r="H35" s="105"/>
      <c r="I35" s="104">
        <f t="shared" si="1"/>
        <v>0</v>
      </c>
    </row>
    <row r="36" spans="1:9" x14ac:dyDescent="0.25">
      <c r="A36" s="78"/>
      <c r="B36" s="14"/>
      <c r="C36" s="64"/>
      <c r="D36" s="14"/>
      <c r="E36" s="64"/>
      <c r="F36" s="105"/>
      <c r="G36" s="64"/>
      <c r="H36" s="105"/>
      <c r="I36" s="104">
        <f t="shared" si="1"/>
        <v>0</v>
      </c>
    </row>
    <row r="37" spans="1:9" x14ac:dyDescent="0.25">
      <c r="A37" s="78"/>
      <c r="B37" s="14"/>
      <c r="C37" s="64"/>
      <c r="D37" s="14"/>
      <c r="E37" s="64"/>
      <c r="F37" s="105"/>
      <c r="G37" s="64"/>
      <c r="H37" s="105"/>
      <c r="I37" s="104">
        <f t="shared" si="1"/>
        <v>0</v>
      </c>
    </row>
    <row r="38" spans="1:9" x14ac:dyDescent="0.25">
      <c r="A38" s="78"/>
      <c r="B38" s="14"/>
      <c r="C38" s="64"/>
      <c r="D38" s="14"/>
      <c r="E38" s="64"/>
      <c r="F38" s="105"/>
      <c r="G38" s="64"/>
      <c r="H38" s="105"/>
      <c r="I38" s="104">
        <f t="shared" si="1"/>
        <v>0</v>
      </c>
    </row>
    <row r="39" spans="1:9" x14ac:dyDescent="0.25">
      <c r="A39" s="78"/>
      <c r="B39" s="14"/>
      <c r="C39" s="64"/>
      <c r="D39" s="14"/>
      <c r="E39" s="64"/>
      <c r="F39" s="105"/>
      <c r="G39" s="64"/>
      <c r="H39" s="105"/>
      <c r="I39" s="104">
        <f t="shared" si="1"/>
        <v>0</v>
      </c>
    </row>
    <row r="40" spans="1:9" x14ac:dyDescent="0.25">
      <c r="A40" s="78"/>
      <c r="B40" s="14"/>
      <c r="C40" s="64"/>
      <c r="D40" s="14"/>
      <c r="E40" s="64"/>
      <c r="F40" s="105"/>
      <c r="G40" s="64"/>
      <c r="H40" s="105"/>
      <c r="I40" s="104">
        <f t="shared" si="1"/>
        <v>0</v>
      </c>
    </row>
    <row r="41" spans="1:9" x14ac:dyDescent="0.25">
      <c r="A41" s="78"/>
      <c r="B41" s="14"/>
      <c r="C41" s="64"/>
      <c r="D41" s="14"/>
      <c r="E41" s="64"/>
      <c r="F41" s="105"/>
      <c r="G41" s="64"/>
      <c r="H41" s="105"/>
      <c r="I41" s="104">
        <f t="shared" si="1"/>
        <v>0</v>
      </c>
    </row>
    <row r="42" spans="1:9" x14ac:dyDescent="0.25">
      <c r="A42" s="78"/>
      <c r="B42" s="14"/>
      <c r="C42" s="64"/>
      <c r="D42" s="14"/>
      <c r="E42" s="64"/>
      <c r="F42" s="105"/>
      <c r="G42" s="64"/>
      <c r="H42" s="105"/>
      <c r="I42" s="105"/>
    </row>
    <row r="43" spans="1:9" x14ac:dyDescent="0.25">
      <c r="A43" s="78"/>
      <c r="B43" s="14"/>
      <c r="C43" s="64"/>
      <c r="D43" s="14"/>
      <c r="E43" s="64"/>
      <c r="F43" s="105"/>
      <c r="G43" s="64"/>
      <c r="H43" s="105"/>
      <c r="I43" s="105"/>
    </row>
    <row r="44" spans="1:9" x14ac:dyDescent="0.25">
      <c r="A44" s="78"/>
      <c r="B44" s="14"/>
      <c r="C44" s="64"/>
      <c r="D44" s="14"/>
      <c r="E44" s="64"/>
      <c r="F44" s="105"/>
      <c r="G44" s="64"/>
      <c r="H44" s="105"/>
      <c r="I44" s="105"/>
    </row>
    <row r="45" spans="1:9" x14ac:dyDescent="0.25">
      <c r="A45" s="78"/>
      <c r="B45" s="14"/>
      <c r="C45" s="64"/>
      <c r="D45" s="14"/>
      <c r="E45" s="64"/>
      <c r="F45" s="105"/>
      <c r="G45" s="64"/>
      <c r="H45" s="105"/>
      <c r="I45" s="105"/>
    </row>
    <row r="46" spans="1:9" x14ac:dyDescent="0.25">
      <c r="A46" s="78"/>
      <c r="B46" s="14"/>
      <c r="C46" s="64"/>
      <c r="D46" s="14"/>
      <c r="E46" s="64"/>
      <c r="F46" s="105"/>
      <c r="G46" s="64"/>
      <c r="H46" s="105"/>
      <c r="I46" s="105"/>
    </row>
    <row r="47" spans="1:9" x14ac:dyDescent="0.25">
      <c r="A47" s="78"/>
      <c r="B47" s="14"/>
      <c r="C47" s="64"/>
      <c r="D47" s="14"/>
      <c r="E47" s="64"/>
      <c r="F47" s="105"/>
      <c r="G47" s="64"/>
      <c r="H47" s="105"/>
      <c r="I47" s="105"/>
    </row>
    <row r="48" spans="1:9" x14ac:dyDescent="0.25">
      <c r="A48" s="78"/>
      <c r="B48" s="14"/>
      <c r="C48" s="64"/>
      <c r="D48" s="14"/>
      <c r="E48" s="64"/>
      <c r="F48" s="105"/>
      <c r="G48" s="64"/>
      <c r="H48" s="105"/>
      <c r="I48" s="105"/>
    </row>
    <row r="49" spans="1:9" x14ac:dyDescent="0.25">
      <c r="A49" s="78"/>
      <c r="B49" s="14"/>
      <c r="C49" s="64"/>
      <c r="D49" s="14"/>
      <c r="E49" s="64"/>
      <c r="F49" s="105"/>
      <c r="G49" s="64"/>
      <c r="H49" s="105"/>
      <c r="I49" s="105"/>
    </row>
    <row r="50" spans="1:9" x14ac:dyDescent="0.25">
      <c r="A50" s="78"/>
      <c r="B50" s="14"/>
      <c r="C50" s="64"/>
      <c r="D50" s="14"/>
      <c r="E50" s="64"/>
      <c r="F50" s="105"/>
      <c r="G50" s="64"/>
      <c r="H50" s="105"/>
      <c r="I50" s="105"/>
    </row>
    <row r="51" spans="1:9" x14ac:dyDescent="0.25">
      <c r="A51" s="78"/>
      <c r="B51" s="14"/>
      <c r="C51" s="64"/>
      <c r="D51" s="14"/>
      <c r="E51" s="64"/>
      <c r="F51" s="105"/>
      <c r="G51" s="64"/>
      <c r="H51" s="105"/>
      <c r="I51" s="105"/>
    </row>
    <row r="52" spans="1:9" x14ac:dyDescent="0.25">
      <c r="A52" s="78"/>
      <c r="B52" s="14"/>
      <c r="C52" s="64"/>
      <c r="D52" s="14"/>
      <c r="E52" s="64"/>
      <c r="F52" s="105"/>
      <c r="G52" s="64"/>
      <c r="H52" s="105"/>
      <c r="I52" s="105"/>
    </row>
    <row r="53" spans="1:9" x14ac:dyDescent="0.25">
      <c r="A53" s="78"/>
      <c r="B53" s="14"/>
      <c r="C53" s="64"/>
      <c r="D53" s="14"/>
      <c r="E53" s="64"/>
      <c r="F53" s="105"/>
      <c r="G53" s="64"/>
      <c r="H53" s="105"/>
      <c r="I53" s="105"/>
    </row>
    <row r="54" spans="1:9" x14ac:dyDescent="0.25">
      <c r="A54" s="78"/>
      <c r="B54" s="14"/>
      <c r="C54" s="64"/>
      <c r="D54" s="14"/>
      <c r="E54" s="64"/>
      <c r="F54" s="105"/>
      <c r="G54" s="64"/>
      <c r="H54" s="105"/>
      <c r="I54" s="105"/>
    </row>
    <row r="55" spans="1:9" x14ac:dyDescent="0.25">
      <c r="A55" s="78"/>
      <c r="B55" s="14"/>
      <c r="C55" s="64"/>
      <c r="D55" s="14"/>
      <c r="E55" s="64"/>
      <c r="F55" s="105"/>
      <c r="G55" s="64"/>
      <c r="H55" s="105"/>
      <c r="I55" s="105"/>
    </row>
    <row r="56" spans="1:9" x14ac:dyDescent="0.25">
      <c r="A56" s="78"/>
      <c r="B56" s="14"/>
      <c r="C56" s="64"/>
      <c r="D56" s="14"/>
      <c r="E56" s="64"/>
      <c r="F56" s="105"/>
      <c r="G56" s="64"/>
      <c r="H56" s="105"/>
      <c r="I56" s="105"/>
    </row>
    <row r="57" spans="1:9" x14ac:dyDescent="0.25">
      <c r="A57" s="78"/>
      <c r="B57" s="14"/>
      <c r="C57" s="64"/>
      <c r="D57" s="14"/>
      <c r="E57" s="64"/>
      <c r="F57" s="105"/>
      <c r="G57" s="64"/>
      <c r="H57" s="105"/>
      <c r="I57" s="105"/>
    </row>
    <row r="58" spans="1:9" x14ac:dyDescent="0.25">
      <c r="A58" s="78"/>
      <c r="B58" s="14"/>
      <c r="C58" s="64"/>
      <c r="D58" s="14"/>
      <c r="E58" s="64"/>
      <c r="F58" s="105"/>
      <c r="G58" s="64"/>
      <c r="H58" s="105"/>
      <c r="I58" s="105"/>
    </row>
    <row r="59" spans="1:9" x14ac:dyDescent="0.25">
      <c r="A59" s="78"/>
      <c r="B59" s="14"/>
      <c r="C59" s="64"/>
      <c r="D59" s="14"/>
      <c r="E59" s="64"/>
      <c r="F59" s="105"/>
      <c r="G59" s="64"/>
      <c r="H59" s="105"/>
      <c r="I59" s="105"/>
    </row>
    <row r="60" spans="1:9" x14ac:dyDescent="0.25">
      <c r="A60" s="78"/>
      <c r="B60" s="14"/>
      <c r="C60" s="64"/>
      <c r="D60" s="14"/>
      <c r="E60" s="64"/>
      <c r="F60" s="105"/>
      <c r="G60" s="64"/>
      <c r="H60" s="105"/>
      <c r="I60" s="105"/>
    </row>
    <row r="61" spans="1:9" x14ac:dyDescent="0.25">
      <c r="A61" s="78"/>
      <c r="B61" s="14"/>
      <c r="C61" s="64"/>
      <c r="D61" s="14"/>
      <c r="E61" s="64"/>
      <c r="F61" s="105"/>
      <c r="G61" s="64"/>
      <c r="H61" s="105"/>
      <c r="I61" s="105"/>
    </row>
    <row r="62" spans="1:9" x14ac:dyDescent="0.25">
      <c r="A62" s="78"/>
      <c r="B62" s="14"/>
      <c r="C62" s="64"/>
      <c r="D62" s="14"/>
      <c r="E62" s="64"/>
      <c r="F62" s="64"/>
      <c r="G62" s="64"/>
      <c r="H62" s="105"/>
      <c r="I62" s="105"/>
    </row>
    <row r="63" spans="1:9" x14ac:dyDescent="0.25">
      <c r="A63" s="78"/>
      <c r="B63" s="14"/>
      <c r="C63" s="64"/>
      <c r="D63" s="14"/>
      <c r="E63" s="64"/>
      <c r="F63" s="64"/>
      <c r="G63" s="64"/>
      <c r="H63" s="105"/>
      <c r="I63" s="105"/>
    </row>
    <row r="64" spans="1:9" x14ac:dyDescent="0.25">
      <c r="A64" s="78"/>
      <c r="B64" s="14"/>
      <c r="C64" s="64"/>
      <c r="D64" s="14"/>
      <c r="E64" s="64"/>
      <c r="F64" s="64"/>
      <c r="G64" s="64"/>
      <c r="H64" s="105"/>
      <c r="I64" s="105"/>
    </row>
    <row r="65" spans="1:9" x14ac:dyDescent="0.25">
      <c r="A65" s="78"/>
      <c r="B65" s="14"/>
      <c r="C65" s="64"/>
      <c r="D65" s="14"/>
      <c r="E65" s="64"/>
      <c r="F65" s="64"/>
      <c r="G65" s="64"/>
      <c r="H65" s="105"/>
      <c r="I65" s="105"/>
    </row>
    <row r="66" spans="1:9" x14ac:dyDescent="0.25">
      <c r="A66" s="78"/>
      <c r="B66" s="14"/>
      <c r="C66" s="64"/>
      <c r="D66" s="14"/>
      <c r="E66" s="64"/>
      <c r="F66" s="64"/>
      <c r="G66" s="64"/>
      <c r="H66" s="105"/>
      <c r="I66" s="105"/>
    </row>
    <row r="67" spans="1:9" x14ac:dyDescent="0.25">
      <c r="A67" s="78"/>
      <c r="B67" s="14"/>
      <c r="C67" s="64"/>
      <c r="D67" s="14"/>
      <c r="E67" s="64"/>
      <c r="F67" s="64"/>
      <c r="G67" s="64"/>
      <c r="H67" s="105"/>
      <c r="I67" s="105"/>
    </row>
    <row r="68" spans="1:9" x14ac:dyDescent="0.25">
      <c r="A68" s="78"/>
      <c r="B68" s="14"/>
      <c r="C68" s="64"/>
      <c r="D68" s="14"/>
      <c r="E68" s="64"/>
      <c r="F68" s="64"/>
      <c r="G68" s="64"/>
      <c r="H68" s="105"/>
      <c r="I68" s="105"/>
    </row>
    <row r="69" spans="1:9" x14ac:dyDescent="0.25">
      <c r="A69" s="78"/>
      <c r="B69" s="14"/>
      <c r="C69" s="64"/>
      <c r="D69" s="14"/>
      <c r="E69" s="64"/>
      <c r="F69" s="64"/>
      <c r="G69" s="64"/>
      <c r="H69" s="105"/>
      <c r="I69" s="105"/>
    </row>
    <row r="70" spans="1:9" x14ac:dyDescent="0.25">
      <c r="A70" s="78"/>
      <c r="B70" s="14"/>
      <c r="C70" s="64"/>
      <c r="D70" s="14"/>
      <c r="E70" s="64"/>
      <c r="F70" s="64"/>
      <c r="G70" s="64"/>
      <c r="H70" s="105"/>
      <c r="I70" s="105"/>
    </row>
    <row r="71" spans="1:9" x14ac:dyDescent="0.25">
      <c r="A71" s="78"/>
      <c r="B71" s="14"/>
      <c r="C71" s="64"/>
      <c r="D71" s="14"/>
      <c r="E71" s="64"/>
      <c r="F71" s="64"/>
      <c r="G71" s="64"/>
      <c r="H71" s="105"/>
      <c r="I71" s="105"/>
    </row>
    <row r="72" spans="1:9" x14ac:dyDescent="0.25">
      <c r="A72" s="78"/>
      <c r="B72" s="14"/>
      <c r="C72" s="64"/>
      <c r="D72" s="14"/>
      <c r="E72" s="64"/>
      <c r="F72" s="64"/>
      <c r="G72" s="64"/>
      <c r="H72" s="105"/>
      <c r="I72" s="105"/>
    </row>
    <row r="73" spans="1:9" x14ac:dyDescent="0.25">
      <c r="A73" s="78"/>
      <c r="B73" s="14"/>
      <c r="C73" s="64"/>
      <c r="D73" s="14"/>
      <c r="E73" s="64"/>
      <c r="F73" s="64"/>
      <c r="G73" s="64"/>
      <c r="H73" s="105"/>
      <c r="I73" s="105"/>
    </row>
    <row r="74" spans="1:9" x14ac:dyDescent="0.25">
      <c r="A74" s="78"/>
      <c r="B74" s="14"/>
      <c r="C74" s="64"/>
      <c r="D74" s="14"/>
      <c r="E74" s="64"/>
      <c r="F74" s="64"/>
      <c r="G74" s="64"/>
      <c r="H74" s="105"/>
      <c r="I74" s="105"/>
    </row>
    <row r="75" spans="1:9" x14ac:dyDescent="0.25">
      <c r="A75" s="78"/>
      <c r="B75" s="14"/>
      <c r="C75" s="64"/>
      <c r="D75" s="14"/>
      <c r="E75" s="64"/>
      <c r="F75" s="64"/>
      <c r="G75" s="64"/>
      <c r="H75" s="105"/>
      <c r="I75" s="105"/>
    </row>
    <row r="76" spans="1:9" x14ac:dyDescent="0.25">
      <c r="A76" s="78"/>
      <c r="B76" s="14"/>
      <c r="C76" s="64"/>
      <c r="D76" s="14"/>
      <c r="E76" s="64"/>
      <c r="F76" s="64"/>
      <c r="G76" s="64"/>
      <c r="H76" s="105"/>
      <c r="I76" s="105"/>
    </row>
    <row r="77" spans="1:9" x14ac:dyDescent="0.25">
      <c r="A77" s="78"/>
      <c r="B77" s="14"/>
      <c r="C77" s="64"/>
      <c r="D77" s="14"/>
      <c r="E77" s="64"/>
      <c r="F77" s="64"/>
      <c r="G77" s="64"/>
      <c r="H77" s="105"/>
      <c r="I77" s="105"/>
    </row>
    <row r="78" spans="1:9" x14ac:dyDescent="0.25">
      <c r="A78" s="78"/>
      <c r="B78" s="14"/>
      <c r="C78" s="64"/>
      <c r="D78" s="14"/>
      <c r="E78" s="64"/>
      <c r="F78" s="64"/>
      <c r="G78" s="64"/>
      <c r="H78" s="105"/>
      <c r="I78" s="105"/>
    </row>
    <row r="79" spans="1:9" x14ac:dyDescent="0.25">
      <c r="A79" s="78"/>
      <c r="B79" s="14"/>
      <c r="C79" s="64"/>
      <c r="D79" s="14"/>
      <c r="E79" s="64"/>
      <c r="F79" s="64"/>
      <c r="G79" s="64"/>
      <c r="H79" s="64"/>
      <c r="I79" s="64"/>
    </row>
    <row r="80" spans="1:9" x14ac:dyDescent="0.25">
      <c r="A80" s="78"/>
      <c r="B80" s="14"/>
      <c r="C80" s="64"/>
      <c r="D80" s="14"/>
      <c r="E80" s="64"/>
      <c r="F80" s="64"/>
      <c r="G80" s="64"/>
      <c r="H80" s="64"/>
      <c r="I80" s="64"/>
    </row>
    <row r="81" spans="1:9" x14ac:dyDescent="0.25">
      <c r="A81" s="78"/>
      <c r="B81" s="14"/>
      <c r="C81" s="64"/>
      <c r="D81" s="14"/>
      <c r="E81" s="64"/>
      <c r="F81" s="64"/>
      <c r="G81" s="64"/>
      <c r="H81" s="64"/>
      <c r="I81" s="64"/>
    </row>
    <row r="82" spans="1:9" x14ac:dyDescent="0.25">
      <c r="A82" s="78"/>
      <c r="B82" s="14"/>
      <c r="C82" s="64"/>
      <c r="D82" s="14"/>
      <c r="E82" s="64"/>
      <c r="F82" s="64"/>
      <c r="G82" s="64"/>
      <c r="H82" s="64"/>
      <c r="I82" s="64"/>
    </row>
    <row r="83" spans="1:9" x14ac:dyDescent="0.25">
      <c r="A83" s="78"/>
      <c r="B83" s="14"/>
      <c r="C83" s="64"/>
      <c r="D83" s="14"/>
      <c r="E83" s="64"/>
      <c r="F83" s="64"/>
      <c r="G83" s="64"/>
      <c r="H83" s="64"/>
      <c r="I83" s="64"/>
    </row>
    <row r="84" spans="1:9" x14ac:dyDescent="0.25">
      <c r="A84" s="78"/>
      <c r="B84" s="14"/>
      <c r="C84" s="64"/>
      <c r="D84" s="14"/>
      <c r="E84" s="64"/>
      <c r="F84" s="64"/>
      <c r="G84" s="64"/>
      <c r="H84" s="64"/>
      <c r="I84" s="64"/>
    </row>
    <row r="85" spans="1:9" x14ac:dyDescent="0.25">
      <c r="A85" s="78"/>
      <c r="B85" s="14"/>
      <c r="C85" s="64"/>
      <c r="D85" s="14"/>
      <c r="E85" s="64"/>
      <c r="F85" s="64"/>
      <c r="G85" s="64"/>
      <c r="H85" s="64"/>
      <c r="I85" s="64"/>
    </row>
    <row r="86" spans="1:9" x14ac:dyDescent="0.25">
      <c r="A86" s="78"/>
      <c r="B86" s="14"/>
      <c r="C86" s="64"/>
      <c r="D86" s="14"/>
      <c r="E86" s="64"/>
      <c r="F86" s="64"/>
      <c r="G86" s="64"/>
      <c r="H86" s="64"/>
      <c r="I86" s="64"/>
    </row>
    <row r="87" spans="1:9" x14ac:dyDescent="0.25">
      <c r="A87" s="78"/>
      <c r="B87" s="14"/>
      <c r="C87" s="64"/>
      <c r="D87" s="14"/>
      <c r="E87" s="64"/>
      <c r="F87" s="64"/>
      <c r="G87" s="64"/>
      <c r="H87" s="64"/>
      <c r="I87" s="64"/>
    </row>
    <row r="88" spans="1:9" x14ac:dyDescent="0.25">
      <c r="A88" s="78"/>
      <c r="B88" s="14"/>
      <c r="C88" s="64"/>
      <c r="D88" s="14"/>
      <c r="E88" s="64"/>
      <c r="F88" s="64"/>
      <c r="G88" s="64"/>
      <c r="H88" s="64"/>
      <c r="I88" s="64"/>
    </row>
    <row r="89" spans="1:9" x14ac:dyDescent="0.25">
      <c r="A89" s="78"/>
      <c r="B89" s="14"/>
      <c r="C89" s="64"/>
      <c r="D89" s="14"/>
      <c r="E89" s="64"/>
      <c r="F89" s="64"/>
      <c r="G89" s="64"/>
      <c r="H89" s="64"/>
      <c r="I89" s="64"/>
    </row>
    <row r="90" spans="1:9" x14ac:dyDescent="0.25">
      <c r="A90" s="78"/>
      <c r="B90" s="14"/>
      <c r="C90" s="64"/>
      <c r="D90" s="14"/>
      <c r="E90" s="64"/>
      <c r="F90" s="64"/>
      <c r="G90" s="64"/>
      <c r="H90" s="64"/>
      <c r="I90" s="64"/>
    </row>
    <row r="91" spans="1:9" x14ac:dyDescent="0.25">
      <c r="A91" s="78"/>
      <c r="B91" s="14"/>
      <c r="C91" s="64"/>
      <c r="D91" s="14"/>
      <c r="E91" s="64"/>
      <c r="F91" s="64"/>
      <c r="G91" s="64"/>
      <c r="H91" s="64"/>
      <c r="I91" s="64"/>
    </row>
    <row r="92" spans="1:9" x14ac:dyDescent="0.25">
      <c r="A92" s="78"/>
      <c r="B92" s="14"/>
      <c r="C92" s="64"/>
      <c r="D92" s="14"/>
      <c r="E92" s="64"/>
      <c r="F92" s="64"/>
      <c r="G92" s="64"/>
      <c r="H92" s="64"/>
      <c r="I92" s="64"/>
    </row>
    <row r="93" spans="1:9" x14ac:dyDescent="0.25">
      <c r="A93" s="78"/>
      <c r="B93" s="14"/>
      <c r="C93" s="64"/>
      <c r="D93" s="14"/>
      <c r="E93" s="64"/>
      <c r="F93" s="64"/>
      <c r="G93" s="64"/>
      <c r="H93" s="64"/>
      <c r="I93" s="64"/>
    </row>
    <row r="94" spans="1:9" x14ac:dyDescent="0.25">
      <c r="A94" s="78"/>
      <c r="B94" s="14"/>
      <c r="C94" s="64"/>
      <c r="D94" s="14"/>
      <c r="E94" s="64"/>
      <c r="F94" s="64"/>
      <c r="G94" s="64"/>
      <c r="H94" s="64"/>
      <c r="I94" s="64"/>
    </row>
    <row r="95" spans="1:9" x14ac:dyDescent="0.25">
      <c r="A95" s="78"/>
      <c r="B95" s="14"/>
      <c r="C95" s="64"/>
      <c r="D95" s="14"/>
      <c r="E95" s="64"/>
      <c r="F95" s="64"/>
      <c r="G95" s="64"/>
      <c r="H95" s="64"/>
      <c r="I95" s="64"/>
    </row>
    <row r="96" spans="1:9" x14ac:dyDescent="0.25">
      <c r="A96" s="78"/>
      <c r="B96" s="14"/>
      <c r="C96" s="64"/>
      <c r="D96" s="14"/>
      <c r="E96" s="64"/>
      <c r="F96" s="64"/>
      <c r="G96" s="64"/>
      <c r="H96" s="64"/>
      <c r="I96" s="64"/>
    </row>
    <row r="97" spans="1:9" x14ac:dyDescent="0.25">
      <c r="A97" s="78"/>
      <c r="B97" s="14"/>
      <c r="C97" s="64"/>
      <c r="D97" s="14"/>
      <c r="E97" s="64"/>
      <c r="F97" s="64"/>
      <c r="G97" s="64"/>
      <c r="H97" s="64"/>
      <c r="I97" s="64"/>
    </row>
    <row r="98" spans="1:9" x14ac:dyDescent="0.25">
      <c r="A98" s="78"/>
      <c r="B98" s="14"/>
      <c r="C98" s="64"/>
      <c r="D98" s="14"/>
      <c r="E98" s="64"/>
      <c r="F98" s="64"/>
      <c r="G98" s="64"/>
      <c r="H98" s="64"/>
      <c r="I98" s="64"/>
    </row>
    <row r="99" spans="1:9" x14ac:dyDescent="0.25">
      <c r="A99" s="78"/>
      <c r="B99" s="14"/>
      <c r="C99" s="64"/>
      <c r="D99" s="14"/>
      <c r="E99" s="64"/>
      <c r="F99" s="64"/>
      <c r="G99" s="64"/>
      <c r="H99" s="64"/>
      <c r="I99" s="64"/>
    </row>
    <row r="100" spans="1:9" x14ac:dyDescent="0.25">
      <c r="A100" s="78"/>
      <c r="B100" s="14"/>
      <c r="C100" s="64"/>
      <c r="D100" s="14"/>
      <c r="E100" s="64"/>
      <c r="F100" s="64"/>
      <c r="G100" s="64"/>
      <c r="H100" s="64"/>
      <c r="I100" s="64"/>
    </row>
    <row r="101" spans="1:9" x14ac:dyDescent="0.25">
      <c r="A101" s="78"/>
      <c r="B101" s="14"/>
      <c r="C101" s="64"/>
      <c r="D101" s="14"/>
      <c r="E101" s="64"/>
      <c r="F101" s="64"/>
      <c r="G101" s="64"/>
      <c r="H101" s="64"/>
      <c r="I101" s="64"/>
    </row>
    <row r="102" spans="1:9" x14ac:dyDescent="0.25">
      <c r="A102" s="78"/>
      <c r="B102" s="14"/>
      <c r="C102" s="64"/>
      <c r="D102" s="14"/>
      <c r="E102" s="64"/>
      <c r="F102" s="64"/>
      <c r="G102" s="64"/>
      <c r="H102" s="64"/>
      <c r="I102" s="64"/>
    </row>
    <row r="103" spans="1:9" x14ac:dyDescent="0.25">
      <c r="A103" s="78"/>
      <c r="B103" s="14"/>
      <c r="C103" s="64"/>
      <c r="D103" s="14"/>
      <c r="E103" s="64"/>
      <c r="F103" s="64"/>
      <c r="G103" s="64"/>
      <c r="H103" s="64"/>
      <c r="I103" s="64"/>
    </row>
    <row r="104" spans="1:9" x14ac:dyDescent="0.25">
      <c r="A104" s="78"/>
      <c r="B104" s="14"/>
      <c r="C104" s="64"/>
      <c r="D104" s="14"/>
      <c r="E104" s="64"/>
      <c r="F104" s="64"/>
      <c r="G104" s="64"/>
      <c r="H104" s="64"/>
      <c r="I104" s="64"/>
    </row>
    <row r="105" spans="1:9" x14ac:dyDescent="0.25">
      <c r="A105" s="78"/>
      <c r="B105" s="14"/>
      <c r="C105" s="64"/>
      <c r="D105" s="14"/>
      <c r="E105" s="64"/>
      <c r="F105" s="64"/>
      <c r="G105" s="64"/>
      <c r="H105" s="64"/>
      <c r="I105" s="64"/>
    </row>
    <row r="106" spans="1:9" x14ac:dyDescent="0.25">
      <c r="A106" s="78"/>
      <c r="B106" s="14"/>
      <c r="C106" s="64"/>
      <c r="D106" s="14"/>
      <c r="E106" s="64"/>
      <c r="F106" s="64"/>
      <c r="G106" s="64"/>
      <c r="H106" s="64"/>
      <c r="I106" s="64"/>
    </row>
    <row r="107" spans="1:9" x14ac:dyDescent="0.25">
      <c r="A107" s="78"/>
      <c r="B107" s="14"/>
      <c r="C107" s="64"/>
      <c r="D107" s="14"/>
      <c r="E107" s="64"/>
      <c r="F107" s="64"/>
      <c r="G107" s="64"/>
      <c r="H107" s="64"/>
      <c r="I107" s="64"/>
    </row>
    <row r="108" spans="1:9" x14ac:dyDescent="0.25">
      <c r="A108" s="78"/>
      <c r="B108" s="14"/>
      <c r="C108" s="64"/>
      <c r="D108" s="14"/>
      <c r="E108" s="64"/>
      <c r="F108" s="64"/>
      <c r="G108" s="64"/>
      <c r="H108" s="64"/>
      <c r="I108" s="64"/>
    </row>
    <row r="109" spans="1:9" x14ac:dyDescent="0.25">
      <c r="A109" s="78"/>
      <c r="B109" s="14"/>
      <c r="C109" s="64"/>
      <c r="D109" s="14"/>
      <c r="E109" s="64"/>
      <c r="F109" s="64"/>
      <c r="G109" s="64"/>
      <c r="H109" s="64"/>
      <c r="I109" s="64"/>
    </row>
    <row r="110" spans="1:9" x14ac:dyDescent="0.25">
      <c r="A110" s="78"/>
      <c r="B110" s="14"/>
      <c r="C110" s="64"/>
      <c r="D110" s="14"/>
      <c r="E110" s="64"/>
      <c r="F110" s="64"/>
      <c r="G110" s="64"/>
      <c r="H110" s="64"/>
      <c r="I110" s="64"/>
    </row>
    <row r="111" spans="1:9" x14ac:dyDescent="0.25">
      <c r="A111" s="78"/>
      <c r="B111" s="14"/>
      <c r="C111" s="64"/>
      <c r="D111" s="14"/>
      <c r="E111" s="64"/>
      <c r="F111" s="64"/>
      <c r="G111" s="64"/>
      <c r="H111" s="64"/>
      <c r="I111" s="64"/>
    </row>
  </sheetData>
  <mergeCells count="7">
    <mergeCell ref="B2:B4"/>
    <mergeCell ref="C2:C4"/>
    <mergeCell ref="D2:D4"/>
    <mergeCell ref="E2:H2"/>
    <mergeCell ref="I2:I4"/>
    <mergeCell ref="E3:F3"/>
    <mergeCell ref="G3:H3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002060"/>
  </sheetPr>
  <dimension ref="A1:I111"/>
  <sheetViews>
    <sheetView workbookViewId="0"/>
  </sheetViews>
  <sheetFormatPr defaultRowHeight="15" x14ac:dyDescent="0.25"/>
  <cols>
    <col min="1" max="1" width="18.85546875" customWidth="1"/>
    <col min="2" max="2" width="5.85546875" customWidth="1"/>
    <col min="3" max="3" width="11.28515625" customWidth="1"/>
    <col min="4" max="4" width="26.85546875" customWidth="1"/>
    <col min="5" max="5" width="12" customWidth="1"/>
    <col min="6" max="6" width="11.140625" customWidth="1"/>
    <col min="7" max="7" width="10" customWidth="1"/>
    <col min="8" max="8" width="11.5703125" customWidth="1"/>
    <col min="9" max="9" width="12.42578125" customWidth="1"/>
  </cols>
  <sheetData>
    <row r="1" spans="1:9" s="79" customFormat="1" ht="32.25" customHeight="1" x14ac:dyDescent="0.4">
      <c r="A1" s="78"/>
      <c r="B1" s="86" t="s">
        <v>168</v>
      </c>
      <c r="C1" s="80"/>
      <c r="E1" s="80"/>
      <c r="F1" s="80"/>
      <c r="G1" s="80"/>
      <c r="H1" s="80"/>
      <c r="I1" s="80"/>
    </row>
    <row r="2" spans="1:9" ht="19.5" customHeight="1" x14ac:dyDescent="0.25">
      <c r="A2" s="78"/>
      <c r="B2" s="158" t="s">
        <v>26</v>
      </c>
      <c r="C2" s="158" t="s">
        <v>159</v>
      </c>
      <c r="D2" s="158" t="s">
        <v>160</v>
      </c>
      <c r="E2" s="158" t="s">
        <v>161</v>
      </c>
      <c r="F2" s="158"/>
      <c r="G2" s="158"/>
      <c r="H2" s="158"/>
      <c r="I2" s="158" t="s">
        <v>162</v>
      </c>
    </row>
    <row r="3" spans="1:9" ht="18" customHeight="1" x14ac:dyDescent="0.25">
      <c r="A3" s="78"/>
      <c r="B3" s="158"/>
      <c r="C3" s="158"/>
      <c r="D3" s="158"/>
      <c r="E3" s="158" t="s">
        <v>142</v>
      </c>
      <c r="F3" s="158"/>
      <c r="G3" s="158" t="s">
        <v>163</v>
      </c>
      <c r="H3" s="158"/>
      <c r="I3" s="158"/>
    </row>
    <row r="4" spans="1:9" ht="19.5" customHeight="1" thickBot="1" x14ac:dyDescent="0.3">
      <c r="A4" s="78"/>
      <c r="B4" s="159"/>
      <c r="C4" s="159"/>
      <c r="D4" s="159"/>
      <c r="E4" s="88"/>
      <c r="F4" s="87">
        <v>0.6</v>
      </c>
      <c r="G4" s="88"/>
      <c r="H4" s="87">
        <v>0.4</v>
      </c>
      <c r="I4" s="159"/>
    </row>
    <row r="5" spans="1:9" ht="24" customHeight="1" x14ac:dyDescent="0.25">
      <c r="A5" s="78"/>
      <c r="B5" s="81">
        <v>1</v>
      </c>
      <c r="C5" s="81">
        <f>'DAFTAR SISWA'!B6</f>
        <v>1255</v>
      </c>
      <c r="D5" s="82" t="str">
        <f>'DAFTAR SISWA'!D6</f>
        <v>Adya Woro Anggraeni</v>
      </c>
      <c r="E5" s="81">
        <v>70</v>
      </c>
      <c r="F5" s="104">
        <f>E5*60%</f>
        <v>42</v>
      </c>
      <c r="G5" s="81">
        <v>70</v>
      </c>
      <c r="H5" s="104">
        <f>G5*40%</f>
        <v>28</v>
      </c>
      <c r="I5" s="104">
        <f>SUM(F5+H5)</f>
        <v>70</v>
      </c>
    </row>
    <row r="6" spans="1:9" ht="21.75" customHeight="1" x14ac:dyDescent="0.25">
      <c r="A6" s="78"/>
      <c r="B6" s="64">
        <v>2</v>
      </c>
      <c r="C6" s="64">
        <f>'DAFTAR SISWA'!B7</f>
        <v>1349</v>
      </c>
      <c r="D6" s="14" t="str">
        <f>'DAFTAR SISWA'!D7</f>
        <v>Amanda Nikeisya Sudibyo</v>
      </c>
      <c r="E6" s="64">
        <v>80</v>
      </c>
      <c r="F6" s="104">
        <v>50</v>
      </c>
      <c r="G6" s="64">
        <v>60</v>
      </c>
      <c r="H6" s="104">
        <f t="shared" ref="H6:H33" si="0">G6*40%</f>
        <v>24</v>
      </c>
      <c r="I6" s="104">
        <f t="shared" ref="I6:I41" si="1">SUM(F6+H6)</f>
        <v>74</v>
      </c>
    </row>
    <row r="7" spans="1:9" x14ac:dyDescent="0.25">
      <c r="A7" s="78"/>
      <c r="B7" s="64">
        <v>3</v>
      </c>
      <c r="C7" s="64">
        <f>'DAFTAR SISWA'!B8</f>
        <v>1257</v>
      </c>
      <c r="D7" s="14" t="str">
        <f>'DAFTAR SISWA'!D8</f>
        <v>Bimo Anggamahenda</v>
      </c>
      <c r="E7" s="64"/>
      <c r="F7" s="104">
        <f t="shared" ref="F7:F29" si="2">E7*60%</f>
        <v>0</v>
      </c>
      <c r="G7" s="64"/>
      <c r="H7" s="104">
        <f t="shared" si="0"/>
        <v>0</v>
      </c>
      <c r="I7" s="104">
        <f t="shared" si="1"/>
        <v>0</v>
      </c>
    </row>
    <row r="8" spans="1:9" ht="18" customHeight="1" x14ac:dyDescent="0.25">
      <c r="A8" s="78"/>
      <c r="B8" s="64">
        <v>4</v>
      </c>
      <c r="C8" s="64">
        <f>'DAFTAR SISWA'!B9</f>
        <v>1258</v>
      </c>
      <c r="D8" s="14" t="str">
        <f>'DAFTAR SISWA'!D9</f>
        <v>Bungah Rizki Rokhimah</v>
      </c>
      <c r="E8" s="64"/>
      <c r="F8" s="104">
        <f t="shared" si="2"/>
        <v>0</v>
      </c>
      <c r="G8" s="64"/>
      <c r="H8" s="104">
        <f t="shared" si="0"/>
        <v>0</v>
      </c>
      <c r="I8" s="104">
        <f t="shared" si="1"/>
        <v>0</v>
      </c>
    </row>
    <row r="9" spans="1:9" ht="18.75" customHeight="1" x14ac:dyDescent="0.25">
      <c r="A9" s="78"/>
      <c r="B9" s="64">
        <v>5</v>
      </c>
      <c r="C9" s="64">
        <f>'DAFTAR SISWA'!B10</f>
        <v>1259</v>
      </c>
      <c r="D9" s="14" t="str">
        <f>'DAFTAR SISWA'!D10</f>
        <v>Enggar Megawantoro</v>
      </c>
      <c r="E9" s="64"/>
      <c r="F9" s="104">
        <f t="shared" si="2"/>
        <v>0</v>
      </c>
      <c r="G9" s="64"/>
      <c r="H9" s="104">
        <f t="shared" si="0"/>
        <v>0</v>
      </c>
      <c r="I9" s="104">
        <f t="shared" si="1"/>
        <v>0</v>
      </c>
    </row>
    <row r="10" spans="1:9" ht="18" customHeight="1" x14ac:dyDescent="0.25">
      <c r="A10" s="78"/>
      <c r="B10" s="64">
        <v>6</v>
      </c>
      <c r="C10" s="64">
        <f>'DAFTAR SISWA'!B11</f>
        <v>1260</v>
      </c>
      <c r="D10" s="14" t="str">
        <f>'DAFTAR SISWA'!D11</f>
        <v xml:space="preserve">Firman Ainur Rahmad </v>
      </c>
      <c r="E10" s="64"/>
      <c r="F10" s="104">
        <f t="shared" si="2"/>
        <v>0</v>
      </c>
      <c r="G10" s="64"/>
      <c r="H10" s="104">
        <f t="shared" si="0"/>
        <v>0</v>
      </c>
      <c r="I10" s="104">
        <f t="shared" si="1"/>
        <v>0</v>
      </c>
    </row>
    <row r="11" spans="1:9" ht="18" customHeight="1" x14ac:dyDescent="0.25">
      <c r="A11" s="78"/>
      <c r="B11" s="64">
        <v>7</v>
      </c>
      <c r="C11" s="64">
        <f>'DAFTAR SISWA'!B12</f>
        <v>1263</v>
      </c>
      <c r="D11" s="14" t="str">
        <f>'DAFTAR SISWA'!D12</f>
        <v>Indra Setyawan</v>
      </c>
      <c r="E11" s="64"/>
      <c r="F11" s="104">
        <f t="shared" si="2"/>
        <v>0</v>
      </c>
      <c r="G11" s="64"/>
      <c r="H11" s="104">
        <f t="shared" si="0"/>
        <v>0</v>
      </c>
      <c r="I11" s="104">
        <f t="shared" si="1"/>
        <v>0</v>
      </c>
    </row>
    <row r="12" spans="1:9" ht="20.25" customHeight="1" x14ac:dyDescent="0.25">
      <c r="A12" s="78"/>
      <c r="B12" s="64">
        <v>8</v>
      </c>
      <c r="C12" s="64">
        <f>'DAFTAR SISWA'!B13</f>
        <v>1311</v>
      </c>
      <c r="D12" s="14" t="str">
        <f>'DAFTAR SISWA'!D13</f>
        <v>Ismi Nur Fadilah</v>
      </c>
      <c r="E12" s="64"/>
      <c r="F12" s="104">
        <f t="shared" si="2"/>
        <v>0</v>
      </c>
      <c r="G12" s="64"/>
      <c r="H12" s="104">
        <f t="shared" si="0"/>
        <v>0</v>
      </c>
      <c r="I12" s="104">
        <f t="shared" si="1"/>
        <v>0</v>
      </c>
    </row>
    <row r="13" spans="1:9" ht="17.25" customHeight="1" x14ac:dyDescent="0.25">
      <c r="A13" s="78"/>
      <c r="B13" s="64">
        <v>9</v>
      </c>
      <c r="C13" s="64">
        <f>'DAFTAR SISWA'!B14</f>
        <v>1264</v>
      </c>
      <c r="D13" s="14" t="str">
        <f>'DAFTAR SISWA'!D14</f>
        <v>Jordan Ahmad Kautsar</v>
      </c>
      <c r="E13" s="64"/>
      <c r="F13" s="104">
        <f t="shared" si="2"/>
        <v>0</v>
      </c>
      <c r="G13" s="64"/>
      <c r="H13" s="104">
        <f t="shared" si="0"/>
        <v>0</v>
      </c>
      <c r="I13" s="104">
        <f t="shared" si="1"/>
        <v>0</v>
      </c>
    </row>
    <row r="14" spans="1:9" ht="17.25" customHeight="1" x14ac:dyDescent="0.25">
      <c r="A14" s="78"/>
      <c r="B14" s="64">
        <v>10</v>
      </c>
      <c r="C14" s="64">
        <f>'DAFTAR SISWA'!B15</f>
        <v>1351</v>
      </c>
      <c r="D14" s="14" t="str">
        <f>'DAFTAR SISWA'!D15</f>
        <v xml:space="preserve">Kahfila Zahra Aulia </v>
      </c>
      <c r="E14" s="64"/>
      <c r="F14" s="104">
        <f t="shared" si="2"/>
        <v>0</v>
      </c>
      <c r="G14" s="64"/>
      <c r="H14" s="104">
        <f t="shared" si="0"/>
        <v>0</v>
      </c>
      <c r="I14" s="104">
        <f t="shared" si="1"/>
        <v>0</v>
      </c>
    </row>
    <row r="15" spans="1:9" ht="18" customHeight="1" x14ac:dyDescent="0.25">
      <c r="A15" s="78"/>
      <c r="B15" s="64">
        <v>11</v>
      </c>
      <c r="C15" s="64">
        <f>'DAFTAR SISWA'!B16</f>
        <v>1265</v>
      </c>
      <c r="D15" s="14" t="str">
        <f>'DAFTAR SISWA'!D16</f>
        <v>Marvin Aditya Pratama</v>
      </c>
      <c r="E15" s="64"/>
      <c r="F15" s="104">
        <f t="shared" si="2"/>
        <v>0</v>
      </c>
      <c r="G15" s="64"/>
      <c r="H15" s="104">
        <f t="shared" si="0"/>
        <v>0</v>
      </c>
      <c r="I15" s="104">
        <f t="shared" si="1"/>
        <v>0</v>
      </c>
    </row>
    <row r="16" spans="1:9" ht="18" customHeight="1" x14ac:dyDescent="0.25">
      <c r="A16" s="78"/>
      <c r="B16" s="64">
        <v>12</v>
      </c>
      <c r="C16" s="64">
        <f>'DAFTAR SISWA'!B17</f>
        <v>1266</v>
      </c>
      <c r="D16" s="14" t="str">
        <f>'DAFTAR SISWA'!D17</f>
        <v>Muhammad Jibril Al Hafidz</v>
      </c>
      <c r="E16" s="64"/>
      <c r="F16" s="104">
        <f t="shared" si="2"/>
        <v>0</v>
      </c>
      <c r="G16" s="64"/>
      <c r="H16" s="104">
        <f t="shared" si="0"/>
        <v>0</v>
      </c>
      <c r="I16" s="104">
        <f t="shared" si="1"/>
        <v>0</v>
      </c>
    </row>
    <row r="17" spans="1:9" ht="17.25" customHeight="1" x14ac:dyDescent="0.25">
      <c r="A17" s="78"/>
      <c r="B17" s="64">
        <v>13</v>
      </c>
      <c r="C17" s="64">
        <f>'DAFTAR SISWA'!B18</f>
        <v>1267</v>
      </c>
      <c r="D17" s="14" t="str">
        <f>'DAFTAR SISWA'!D18</f>
        <v>Muhammad Khoirun Hanafi</v>
      </c>
      <c r="E17" s="64"/>
      <c r="F17" s="104">
        <f t="shared" si="2"/>
        <v>0</v>
      </c>
      <c r="G17" s="64"/>
      <c r="H17" s="104">
        <f t="shared" si="0"/>
        <v>0</v>
      </c>
      <c r="I17" s="104">
        <f t="shared" si="1"/>
        <v>0</v>
      </c>
    </row>
    <row r="18" spans="1:9" ht="20.25" customHeight="1" x14ac:dyDescent="0.25">
      <c r="A18" s="78"/>
      <c r="B18" s="64">
        <v>14</v>
      </c>
      <c r="C18" s="64">
        <f>'DAFTAR SISWA'!B19</f>
        <v>1269</v>
      </c>
      <c r="D18" s="14" t="str">
        <f>'DAFTAR SISWA'!D19</f>
        <v>Nila Nafira</v>
      </c>
      <c r="E18" s="64"/>
      <c r="F18" s="104">
        <f t="shared" si="2"/>
        <v>0</v>
      </c>
      <c r="G18" s="64"/>
      <c r="H18" s="104">
        <f t="shared" si="0"/>
        <v>0</v>
      </c>
      <c r="I18" s="104">
        <f t="shared" si="1"/>
        <v>0</v>
      </c>
    </row>
    <row r="19" spans="1:9" ht="17.25" customHeight="1" x14ac:dyDescent="0.25">
      <c r="A19" s="78"/>
      <c r="B19" s="64">
        <v>15</v>
      </c>
      <c r="C19" s="64">
        <f>'DAFTAR SISWA'!B20</f>
        <v>1389</v>
      </c>
      <c r="D19" s="14" t="str">
        <f>'DAFTAR SISWA'!D20</f>
        <v xml:space="preserve">Oktavia Vivi Novita </v>
      </c>
      <c r="E19" s="64"/>
      <c r="F19" s="104">
        <f t="shared" si="2"/>
        <v>0</v>
      </c>
      <c r="G19" s="64"/>
      <c r="H19" s="104">
        <f t="shared" si="0"/>
        <v>0</v>
      </c>
      <c r="I19" s="104">
        <f t="shared" si="1"/>
        <v>0</v>
      </c>
    </row>
    <row r="20" spans="1:9" ht="18.75" customHeight="1" x14ac:dyDescent="0.25">
      <c r="A20" s="78"/>
      <c r="B20" s="64">
        <v>16</v>
      </c>
      <c r="C20" s="64">
        <f>'DAFTAR SISWA'!B21</f>
        <v>1270</v>
      </c>
      <c r="D20" s="14" t="str">
        <f>'DAFTAR SISWA'!D21</f>
        <v>Patricia Chiquitita</v>
      </c>
      <c r="E20" s="64"/>
      <c r="F20" s="104">
        <f t="shared" si="2"/>
        <v>0</v>
      </c>
      <c r="G20" s="64"/>
      <c r="H20" s="104">
        <f t="shared" si="0"/>
        <v>0</v>
      </c>
      <c r="I20" s="104">
        <f t="shared" si="1"/>
        <v>0</v>
      </c>
    </row>
    <row r="21" spans="1:9" ht="17.25" customHeight="1" x14ac:dyDescent="0.25">
      <c r="A21" s="78"/>
      <c r="B21" s="64">
        <v>17</v>
      </c>
      <c r="C21" s="64">
        <f>'DAFTAR SISWA'!B22</f>
        <v>1271</v>
      </c>
      <c r="D21" s="14" t="str">
        <f>'DAFTAR SISWA'!D22</f>
        <v>Rafa Aditya</v>
      </c>
      <c r="E21" s="64"/>
      <c r="F21" s="104">
        <f t="shared" si="2"/>
        <v>0</v>
      </c>
      <c r="G21" s="64"/>
      <c r="H21" s="104">
        <f t="shared" si="0"/>
        <v>0</v>
      </c>
      <c r="I21" s="104">
        <f t="shared" si="1"/>
        <v>0</v>
      </c>
    </row>
    <row r="22" spans="1:9" ht="18" customHeight="1" x14ac:dyDescent="0.25">
      <c r="A22" s="78"/>
      <c r="B22" s="64">
        <v>18</v>
      </c>
      <c r="C22" s="64">
        <f>'DAFTAR SISWA'!B23</f>
        <v>1272</v>
      </c>
      <c r="D22" s="14" t="str">
        <f>'DAFTAR SISWA'!D23</f>
        <v>Rifah Akaya Udin</v>
      </c>
      <c r="E22" s="64"/>
      <c r="F22" s="104">
        <f t="shared" si="2"/>
        <v>0</v>
      </c>
      <c r="G22" s="64"/>
      <c r="H22" s="104">
        <f t="shared" si="0"/>
        <v>0</v>
      </c>
      <c r="I22" s="104">
        <f t="shared" si="1"/>
        <v>0</v>
      </c>
    </row>
    <row r="23" spans="1:9" ht="17.25" customHeight="1" x14ac:dyDescent="0.25">
      <c r="A23" s="78"/>
      <c r="B23" s="64">
        <v>19</v>
      </c>
      <c r="C23" s="64">
        <f>'DAFTAR SISWA'!B24</f>
        <v>1254</v>
      </c>
      <c r="D23" s="14" t="str">
        <f>'DAFTAR SISWA'!D24</f>
        <v>Rifky Ardiansyah</v>
      </c>
      <c r="E23" s="64"/>
      <c r="F23" s="104">
        <f t="shared" si="2"/>
        <v>0</v>
      </c>
      <c r="G23" s="64"/>
      <c r="H23" s="104">
        <f t="shared" si="0"/>
        <v>0</v>
      </c>
      <c r="I23" s="104">
        <f t="shared" si="1"/>
        <v>0</v>
      </c>
    </row>
    <row r="24" spans="1:9" ht="18.75" customHeight="1" x14ac:dyDescent="0.25">
      <c r="A24" s="78"/>
      <c r="B24" s="64">
        <v>20</v>
      </c>
      <c r="C24" s="64">
        <f>'DAFTAR SISWA'!B25</f>
        <v>1241</v>
      </c>
      <c r="D24" s="14" t="str">
        <f>'DAFTAR SISWA'!D25</f>
        <v>Rizal Hendriawan</v>
      </c>
      <c r="E24" s="64"/>
      <c r="F24" s="104">
        <f t="shared" si="2"/>
        <v>0</v>
      </c>
      <c r="G24" s="64"/>
      <c r="H24" s="104">
        <f t="shared" si="0"/>
        <v>0</v>
      </c>
      <c r="I24" s="104">
        <f t="shared" si="1"/>
        <v>0</v>
      </c>
    </row>
    <row r="25" spans="1:9" ht="17.25" customHeight="1" x14ac:dyDescent="0.25">
      <c r="A25" s="78"/>
      <c r="B25" s="64">
        <v>21</v>
      </c>
      <c r="C25" s="64">
        <f>'DAFTAR SISWA'!B26</f>
        <v>1274</v>
      </c>
      <c r="D25" s="14" t="str">
        <f>'DAFTAR SISWA'!D26</f>
        <v>Robiyatul Adawiyah</v>
      </c>
      <c r="E25" s="64">
        <v>100</v>
      </c>
      <c r="F25" s="104">
        <f t="shared" si="2"/>
        <v>60</v>
      </c>
      <c r="G25" s="64">
        <v>50</v>
      </c>
      <c r="H25" s="104">
        <f t="shared" si="0"/>
        <v>20</v>
      </c>
      <c r="I25" s="104">
        <f t="shared" si="1"/>
        <v>80</v>
      </c>
    </row>
    <row r="26" spans="1:9" ht="16.5" customHeight="1" x14ac:dyDescent="0.25">
      <c r="A26" s="78"/>
      <c r="B26" s="64">
        <v>22</v>
      </c>
      <c r="C26" s="64">
        <f>'DAFTAR SISWA'!B27</f>
        <v>1275</v>
      </c>
      <c r="D26" s="14" t="str">
        <f>'DAFTAR SISWA'!D27</f>
        <v>Safitri Ayu Wulandari</v>
      </c>
      <c r="E26" s="64"/>
      <c r="F26" s="104">
        <f t="shared" si="2"/>
        <v>0</v>
      </c>
      <c r="G26" s="64"/>
      <c r="H26" s="104">
        <f t="shared" si="0"/>
        <v>0</v>
      </c>
      <c r="I26" s="104">
        <f t="shared" si="1"/>
        <v>0</v>
      </c>
    </row>
    <row r="27" spans="1:9" ht="15.75" customHeight="1" x14ac:dyDescent="0.25">
      <c r="A27" s="78"/>
      <c r="B27" s="64">
        <v>23</v>
      </c>
      <c r="C27" s="64">
        <f>'DAFTAR SISWA'!B28</f>
        <v>1423</v>
      </c>
      <c r="D27" s="14" t="str">
        <f>'DAFTAR SISWA'!D28</f>
        <v xml:space="preserve">Saira Rachman </v>
      </c>
      <c r="E27" s="64"/>
      <c r="F27" s="104">
        <f t="shared" si="2"/>
        <v>0</v>
      </c>
      <c r="G27" s="64"/>
      <c r="H27" s="104">
        <f t="shared" si="0"/>
        <v>0</v>
      </c>
      <c r="I27" s="104">
        <f t="shared" si="1"/>
        <v>0</v>
      </c>
    </row>
    <row r="28" spans="1:9" ht="17.25" customHeight="1" x14ac:dyDescent="0.25">
      <c r="A28" s="78"/>
      <c r="B28" s="64">
        <v>24</v>
      </c>
      <c r="C28" s="64">
        <f>'DAFTAR SISWA'!B29</f>
        <v>1244</v>
      </c>
      <c r="D28" s="14" t="str">
        <f>'DAFTAR SISWA'!D29</f>
        <v>Sisca Indriani Harsari</v>
      </c>
      <c r="E28" s="64"/>
      <c r="F28" s="104">
        <f t="shared" si="2"/>
        <v>0</v>
      </c>
      <c r="G28" s="64"/>
      <c r="H28" s="104">
        <f t="shared" si="0"/>
        <v>0</v>
      </c>
      <c r="I28" s="104">
        <f t="shared" si="1"/>
        <v>0</v>
      </c>
    </row>
    <row r="29" spans="1:9" ht="18" customHeight="1" x14ac:dyDescent="0.25">
      <c r="A29" s="78"/>
      <c r="B29" s="64">
        <v>25</v>
      </c>
      <c r="C29" s="64">
        <f>'DAFTAR SISWA'!B30</f>
        <v>1249</v>
      </c>
      <c r="D29" s="14" t="str">
        <f>'DAFTAR SISWA'!D30</f>
        <v>Zaidan Arley</v>
      </c>
      <c r="E29" s="64"/>
      <c r="F29" s="104">
        <f t="shared" si="2"/>
        <v>0</v>
      </c>
      <c r="G29" s="64"/>
      <c r="H29" s="104">
        <f t="shared" si="0"/>
        <v>0</v>
      </c>
      <c r="I29" s="104">
        <f t="shared" si="1"/>
        <v>0</v>
      </c>
    </row>
    <row r="30" spans="1:9" x14ac:dyDescent="0.25">
      <c r="A30" s="78"/>
      <c r="B30" s="14"/>
      <c r="C30" s="64"/>
      <c r="D30" s="14"/>
      <c r="E30" s="64"/>
      <c r="F30" s="105"/>
      <c r="G30" s="64"/>
      <c r="H30" s="104">
        <f t="shared" si="0"/>
        <v>0</v>
      </c>
      <c r="I30" s="104">
        <f t="shared" si="1"/>
        <v>0</v>
      </c>
    </row>
    <row r="31" spans="1:9" x14ac:dyDescent="0.25">
      <c r="A31" s="78"/>
      <c r="B31" s="14"/>
      <c r="C31" s="64"/>
      <c r="D31" s="14"/>
      <c r="E31" s="64"/>
      <c r="F31" s="105"/>
      <c r="G31" s="64"/>
      <c r="H31" s="104">
        <f t="shared" si="0"/>
        <v>0</v>
      </c>
      <c r="I31" s="104">
        <f t="shared" si="1"/>
        <v>0</v>
      </c>
    </row>
    <row r="32" spans="1:9" x14ac:dyDescent="0.25">
      <c r="A32" s="78"/>
      <c r="B32" s="14"/>
      <c r="C32" s="64"/>
      <c r="D32" s="14"/>
      <c r="E32" s="64"/>
      <c r="F32" s="105"/>
      <c r="G32" s="64"/>
      <c r="H32" s="104">
        <f t="shared" si="0"/>
        <v>0</v>
      </c>
      <c r="I32" s="104">
        <f t="shared" si="1"/>
        <v>0</v>
      </c>
    </row>
    <row r="33" spans="1:9" x14ac:dyDescent="0.25">
      <c r="A33" s="78"/>
      <c r="B33" s="14"/>
      <c r="C33" s="64"/>
      <c r="D33" s="14"/>
      <c r="E33" s="64"/>
      <c r="F33" s="105"/>
      <c r="G33" s="64"/>
      <c r="H33" s="104">
        <f t="shared" si="0"/>
        <v>0</v>
      </c>
      <c r="I33" s="104">
        <f t="shared" si="1"/>
        <v>0</v>
      </c>
    </row>
    <row r="34" spans="1:9" x14ac:dyDescent="0.25">
      <c r="A34" s="78"/>
      <c r="B34" s="14"/>
      <c r="C34" s="64"/>
      <c r="D34" s="14"/>
      <c r="E34" s="64"/>
      <c r="F34" s="105"/>
      <c r="G34" s="64"/>
      <c r="H34" s="105"/>
      <c r="I34" s="104">
        <f t="shared" si="1"/>
        <v>0</v>
      </c>
    </row>
    <row r="35" spans="1:9" x14ac:dyDescent="0.25">
      <c r="A35" s="78"/>
      <c r="B35" s="14"/>
      <c r="C35" s="64"/>
      <c r="D35" s="14"/>
      <c r="E35" s="64"/>
      <c r="F35" s="105"/>
      <c r="G35" s="64"/>
      <c r="H35" s="105"/>
      <c r="I35" s="104">
        <f t="shared" si="1"/>
        <v>0</v>
      </c>
    </row>
    <row r="36" spans="1:9" x14ac:dyDescent="0.25">
      <c r="A36" s="78"/>
      <c r="B36" s="14"/>
      <c r="C36" s="64"/>
      <c r="D36" s="14"/>
      <c r="E36" s="64"/>
      <c r="F36" s="105"/>
      <c r="G36" s="64"/>
      <c r="H36" s="105"/>
      <c r="I36" s="104">
        <f t="shared" si="1"/>
        <v>0</v>
      </c>
    </row>
    <row r="37" spans="1:9" x14ac:dyDescent="0.25">
      <c r="A37" s="78"/>
      <c r="B37" s="14"/>
      <c r="C37" s="64"/>
      <c r="D37" s="14"/>
      <c r="E37" s="64"/>
      <c r="F37" s="105"/>
      <c r="G37" s="64"/>
      <c r="H37" s="105"/>
      <c r="I37" s="104">
        <f t="shared" si="1"/>
        <v>0</v>
      </c>
    </row>
    <row r="38" spans="1:9" x14ac:dyDescent="0.25">
      <c r="A38" s="78"/>
      <c r="B38" s="14"/>
      <c r="C38" s="64"/>
      <c r="D38" s="14"/>
      <c r="E38" s="64"/>
      <c r="F38" s="105"/>
      <c r="G38" s="64"/>
      <c r="H38" s="105"/>
      <c r="I38" s="104">
        <f t="shared" si="1"/>
        <v>0</v>
      </c>
    </row>
    <row r="39" spans="1:9" x14ac:dyDescent="0.25">
      <c r="A39" s="78"/>
      <c r="B39" s="14"/>
      <c r="C39" s="64"/>
      <c r="D39" s="14"/>
      <c r="E39" s="64"/>
      <c r="F39" s="105"/>
      <c r="G39" s="64"/>
      <c r="H39" s="105"/>
      <c r="I39" s="104">
        <f t="shared" si="1"/>
        <v>0</v>
      </c>
    </row>
    <row r="40" spans="1:9" x14ac:dyDescent="0.25">
      <c r="A40" s="78"/>
      <c r="B40" s="14"/>
      <c r="C40" s="64"/>
      <c r="D40" s="14"/>
      <c r="E40" s="64"/>
      <c r="F40" s="105"/>
      <c r="G40" s="64"/>
      <c r="H40" s="105"/>
      <c r="I40" s="104">
        <f t="shared" si="1"/>
        <v>0</v>
      </c>
    </row>
    <row r="41" spans="1:9" x14ac:dyDescent="0.25">
      <c r="A41" s="78"/>
      <c r="B41" s="14"/>
      <c r="C41" s="64"/>
      <c r="D41" s="14"/>
      <c r="E41" s="64"/>
      <c r="F41" s="105"/>
      <c r="G41" s="64"/>
      <c r="H41" s="105"/>
      <c r="I41" s="104">
        <f t="shared" si="1"/>
        <v>0</v>
      </c>
    </row>
    <row r="42" spans="1:9" x14ac:dyDescent="0.25">
      <c r="A42" s="78"/>
      <c r="B42" s="14"/>
      <c r="C42" s="64"/>
      <c r="D42" s="14"/>
      <c r="E42" s="64"/>
      <c r="F42" s="105"/>
      <c r="G42" s="64"/>
      <c r="H42" s="105"/>
      <c r="I42" s="105"/>
    </row>
    <row r="43" spans="1:9" x14ac:dyDescent="0.25">
      <c r="A43" s="78"/>
      <c r="B43" s="14"/>
      <c r="C43" s="64"/>
      <c r="D43" s="14"/>
      <c r="E43" s="64"/>
      <c r="F43" s="105"/>
      <c r="G43" s="64"/>
      <c r="H43" s="105"/>
      <c r="I43" s="105"/>
    </row>
    <row r="44" spans="1:9" x14ac:dyDescent="0.25">
      <c r="A44" s="78"/>
      <c r="B44" s="14"/>
      <c r="C44" s="64"/>
      <c r="D44" s="14"/>
      <c r="E44" s="64"/>
      <c r="F44" s="105"/>
      <c r="G44" s="64"/>
      <c r="H44" s="105"/>
      <c r="I44" s="105"/>
    </row>
    <row r="45" spans="1:9" x14ac:dyDescent="0.25">
      <c r="A45" s="78"/>
      <c r="B45" s="14"/>
      <c r="C45" s="64"/>
      <c r="D45" s="14"/>
      <c r="E45" s="64"/>
      <c r="F45" s="105"/>
      <c r="G45" s="64"/>
      <c r="H45" s="105"/>
      <c r="I45" s="105"/>
    </row>
    <row r="46" spans="1:9" x14ac:dyDescent="0.25">
      <c r="A46" s="78"/>
      <c r="B46" s="14"/>
      <c r="C46" s="64"/>
      <c r="D46" s="14"/>
      <c r="E46" s="64"/>
      <c r="F46" s="105"/>
      <c r="G46" s="64"/>
      <c r="H46" s="105"/>
      <c r="I46" s="105"/>
    </row>
    <row r="47" spans="1:9" x14ac:dyDescent="0.25">
      <c r="A47" s="78"/>
      <c r="B47" s="14"/>
      <c r="C47" s="64"/>
      <c r="D47" s="14"/>
      <c r="E47" s="64"/>
      <c r="F47" s="105"/>
      <c r="G47" s="64"/>
      <c r="H47" s="105"/>
      <c r="I47" s="105"/>
    </row>
    <row r="48" spans="1:9" x14ac:dyDescent="0.25">
      <c r="A48" s="78"/>
      <c r="B48" s="14"/>
      <c r="C48" s="64"/>
      <c r="D48" s="14"/>
      <c r="E48" s="64"/>
      <c r="F48" s="105"/>
      <c r="G48" s="64"/>
      <c r="H48" s="105"/>
      <c r="I48" s="105"/>
    </row>
    <row r="49" spans="1:9" x14ac:dyDescent="0.25">
      <c r="A49" s="78"/>
      <c r="B49" s="14"/>
      <c r="C49" s="64"/>
      <c r="D49" s="14"/>
      <c r="E49" s="64"/>
      <c r="F49" s="105"/>
      <c r="G49" s="64"/>
      <c r="H49" s="105"/>
      <c r="I49" s="105"/>
    </row>
    <row r="50" spans="1:9" x14ac:dyDescent="0.25">
      <c r="A50" s="78"/>
      <c r="B50" s="14"/>
      <c r="C50" s="64"/>
      <c r="D50" s="14"/>
      <c r="E50" s="64"/>
      <c r="F50" s="105"/>
      <c r="G50" s="64"/>
      <c r="H50" s="105"/>
      <c r="I50" s="105"/>
    </row>
    <row r="51" spans="1:9" x14ac:dyDescent="0.25">
      <c r="A51" s="78"/>
      <c r="B51" s="14"/>
      <c r="C51" s="64"/>
      <c r="D51" s="14"/>
      <c r="E51" s="64"/>
      <c r="F51" s="105"/>
      <c r="G51" s="64"/>
      <c r="H51" s="105"/>
      <c r="I51" s="105"/>
    </row>
    <row r="52" spans="1:9" x14ac:dyDescent="0.25">
      <c r="A52" s="78"/>
      <c r="B52" s="14"/>
      <c r="C52" s="64"/>
      <c r="D52" s="14"/>
      <c r="E52" s="64"/>
      <c r="F52" s="105"/>
      <c r="G52" s="64"/>
      <c r="H52" s="105"/>
      <c r="I52" s="105"/>
    </row>
    <row r="53" spans="1:9" x14ac:dyDescent="0.25">
      <c r="A53" s="78"/>
      <c r="B53" s="14"/>
      <c r="C53" s="64"/>
      <c r="D53" s="14"/>
      <c r="E53" s="64"/>
      <c r="F53" s="105"/>
      <c r="G53" s="64"/>
      <c r="H53" s="105"/>
      <c r="I53" s="105"/>
    </row>
    <row r="54" spans="1:9" x14ac:dyDescent="0.25">
      <c r="A54" s="78"/>
      <c r="B54" s="14"/>
      <c r="C54" s="64"/>
      <c r="D54" s="14"/>
      <c r="E54" s="64"/>
      <c r="F54" s="105"/>
      <c r="G54" s="64"/>
      <c r="H54" s="105"/>
      <c r="I54" s="105"/>
    </row>
    <row r="55" spans="1:9" x14ac:dyDescent="0.25">
      <c r="A55" s="78"/>
      <c r="B55" s="14"/>
      <c r="C55" s="64"/>
      <c r="D55" s="14"/>
      <c r="E55" s="64"/>
      <c r="F55" s="105"/>
      <c r="G55" s="64"/>
      <c r="H55" s="105"/>
      <c r="I55" s="105"/>
    </row>
    <row r="56" spans="1:9" x14ac:dyDescent="0.25">
      <c r="A56" s="78"/>
      <c r="B56" s="14"/>
      <c r="C56" s="64"/>
      <c r="D56" s="14"/>
      <c r="E56" s="64"/>
      <c r="F56" s="105"/>
      <c r="G56" s="64"/>
      <c r="H56" s="105"/>
      <c r="I56" s="105"/>
    </row>
    <row r="57" spans="1:9" x14ac:dyDescent="0.25">
      <c r="A57" s="78"/>
      <c r="B57" s="14"/>
      <c r="C57" s="64"/>
      <c r="D57" s="14"/>
      <c r="E57" s="64"/>
      <c r="F57" s="105"/>
      <c r="G57" s="64"/>
      <c r="H57" s="105"/>
      <c r="I57" s="105"/>
    </row>
    <row r="58" spans="1:9" x14ac:dyDescent="0.25">
      <c r="A58" s="78"/>
      <c r="B58" s="14"/>
      <c r="C58" s="64"/>
      <c r="D58" s="14"/>
      <c r="E58" s="64"/>
      <c r="F58" s="105"/>
      <c r="G58" s="64"/>
      <c r="H58" s="105"/>
      <c r="I58" s="105"/>
    </row>
    <row r="59" spans="1:9" x14ac:dyDescent="0.25">
      <c r="A59" s="78"/>
      <c r="B59" s="14"/>
      <c r="C59" s="64"/>
      <c r="D59" s="14"/>
      <c r="E59" s="64"/>
      <c r="F59" s="105"/>
      <c r="G59" s="64"/>
      <c r="H59" s="105"/>
      <c r="I59" s="105"/>
    </row>
    <row r="60" spans="1:9" x14ac:dyDescent="0.25">
      <c r="A60" s="78"/>
      <c r="B60" s="14"/>
      <c r="C60" s="64"/>
      <c r="D60" s="14"/>
      <c r="E60" s="64"/>
      <c r="F60" s="105"/>
      <c r="G60" s="64"/>
      <c r="H60" s="105"/>
      <c r="I60" s="105"/>
    </row>
    <row r="61" spans="1:9" x14ac:dyDescent="0.25">
      <c r="A61" s="78"/>
      <c r="B61" s="14"/>
      <c r="C61" s="64"/>
      <c r="D61" s="14"/>
      <c r="E61" s="64"/>
      <c r="F61" s="105"/>
      <c r="G61" s="64"/>
      <c r="H61" s="105"/>
      <c r="I61" s="105"/>
    </row>
    <row r="62" spans="1:9" x14ac:dyDescent="0.25">
      <c r="A62" s="78"/>
      <c r="B62" s="14"/>
      <c r="C62" s="64"/>
      <c r="D62" s="14"/>
      <c r="E62" s="64"/>
      <c r="F62" s="105"/>
      <c r="G62" s="64"/>
      <c r="H62" s="105"/>
      <c r="I62" s="105"/>
    </row>
    <row r="63" spans="1:9" x14ac:dyDescent="0.25">
      <c r="A63" s="78"/>
      <c r="B63" s="14"/>
      <c r="C63" s="64"/>
      <c r="D63" s="14"/>
      <c r="E63" s="64"/>
      <c r="F63" s="105"/>
      <c r="G63" s="64"/>
      <c r="H63" s="105"/>
      <c r="I63" s="105"/>
    </row>
    <row r="64" spans="1:9" x14ac:dyDescent="0.25">
      <c r="A64" s="78"/>
      <c r="B64" s="14"/>
      <c r="C64" s="64"/>
      <c r="D64" s="14"/>
      <c r="E64" s="64"/>
      <c r="F64" s="64"/>
      <c r="G64" s="64"/>
      <c r="H64" s="105"/>
      <c r="I64" s="105"/>
    </row>
    <row r="65" spans="1:9" x14ac:dyDescent="0.25">
      <c r="A65" s="78"/>
      <c r="B65" s="14"/>
      <c r="C65" s="64"/>
      <c r="D65" s="14"/>
      <c r="E65" s="64"/>
      <c r="F65" s="64"/>
      <c r="G65" s="64"/>
      <c r="H65" s="105"/>
      <c r="I65" s="105"/>
    </row>
    <row r="66" spans="1:9" x14ac:dyDescent="0.25">
      <c r="A66" s="78"/>
      <c r="B66" s="14"/>
      <c r="C66" s="64"/>
      <c r="D66" s="14"/>
      <c r="E66" s="64"/>
      <c r="F66" s="64"/>
      <c r="G66" s="64"/>
      <c r="H66" s="105"/>
      <c r="I66" s="105"/>
    </row>
    <row r="67" spans="1:9" x14ac:dyDescent="0.25">
      <c r="A67" s="78"/>
      <c r="B67" s="14"/>
      <c r="C67" s="64"/>
      <c r="D67" s="14"/>
      <c r="E67" s="64"/>
      <c r="F67" s="64"/>
      <c r="G67" s="64"/>
      <c r="H67" s="105"/>
      <c r="I67" s="105"/>
    </row>
    <row r="68" spans="1:9" x14ac:dyDescent="0.25">
      <c r="A68" s="78"/>
      <c r="B68" s="14"/>
      <c r="C68" s="64"/>
      <c r="D68" s="14"/>
      <c r="E68" s="64"/>
      <c r="F68" s="64"/>
      <c r="G68" s="64"/>
      <c r="H68" s="105"/>
      <c r="I68" s="105"/>
    </row>
    <row r="69" spans="1:9" x14ac:dyDescent="0.25">
      <c r="A69" s="78"/>
      <c r="B69" s="14"/>
      <c r="C69" s="64"/>
      <c r="D69" s="14"/>
      <c r="E69" s="64"/>
      <c r="F69" s="64"/>
      <c r="G69" s="64"/>
      <c r="H69" s="105"/>
      <c r="I69" s="105"/>
    </row>
    <row r="70" spans="1:9" x14ac:dyDescent="0.25">
      <c r="A70" s="78"/>
      <c r="B70" s="14"/>
      <c r="C70" s="64"/>
      <c r="D70" s="14"/>
      <c r="E70" s="64"/>
      <c r="F70" s="64"/>
      <c r="G70" s="64"/>
      <c r="H70" s="105"/>
      <c r="I70" s="105"/>
    </row>
    <row r="71" spans="1:9" x14ac:dyDescent="0.25">
      <c r="A71" s="78"/>
      <c r="B71" s="14"/>
      <c r="C71" s="64"/>
      <c r="D71" s="14"/>
      <c r="E71" s="64"/>
      <c r="F71" s="64"/>
      <c r="G71" s="64"/>
      <c r="H71" s="105"/>
      <c r="I71" s="105"/>
    </row>
    <row r="72" spans="1:9" x14ac:dyDescent="0.25">
      <c r="A72" s="78"/>
      <c r="B72" s="14"/>
      <c r="C72" s="64"/>
      <c r="D72" s="14"/>
      <c r="E72" s="64"/>
      <c r="F72" s="64"/>
      <c r="G72" s="64"/>
      <c r="H72" s="105"/>
      <c r="I72" s="105"/>
    </row>
    <row r="73" spans="1:9" x14ac:dyDescent="0.25">
      <c r="A73" s="78"/>
      <c r="B73" s="14"/>
      <c r="C73" s="64"/>
      <c r="D73" s="14"/>
      <c r="E73" s="64"/>
      <c r="F73" s="64"/>
      <c r="G73" s="64"/>
      <c r="H73" s="105"/>
      <c r="I73" s="105"/>
    </row>
    <row r="74" spans="1:9" x14ac:dyDescent="0.25">
      <c r="A74" s="78"/>
      <c r="B74" s="14"/>
      <c r="C74" s="64"/>
      <c r="D74" s="14"/>
      <c r="E74" s="64"/>
      <c r="F74" s="64"/>
      <c r="G74" s="64"/>
      <c r="H74" s="105"/>
      <c r="I74" s="105"/>
    </row>
    <row r="75" spans="1:9" x14ac:dyDescent="0.25">
      <c r="A75" s="78"/>
      <c r="B75" s="14"/>
      <c r="C75" s="64"/>
      <c r="D75" s="14"/>
      <c r="E75" s="64"/>
      <c r="F75" s="64"/>
      <c r="G75" s="64"/>
      <c r="H75" s="105"/>
      <c r="I75" s="105"/>
    </row>
    <row r="76" spans="1:9" x14ac:dyDescent="0.25">
      <c r="A76" s="78"/>
      <c r="B76" s="14"/>
      <c r="C76" s="64"/>
      <c r="D76" s="14"/>
      <c r="E76" s="64"/>
      <c r="F76" s="64"/>
      <c r="G76" s="64"/>
      <c r="H76" s="105"/>
      <c r="I76" s="105"/>
    </row>
    <row r="77" spans="1:9" x14ac:dyDescent="0.25">
      <c r="A77" s="78"/>
      <c r="B77" s="14"/>
      <c r="C77" s="64"/>
      <c r="D77" s="14"/>
      <c r="E77" s="64"/>
      <c r="F77" s="64"/>
      <c r="G77" s="64"/>
      <c r="H77" s="105"/>
      <c r="I77" s="105"/>
    </row>
    <row r="78" spans="1:9" x14ac:dyDescent="0.25">
      <c r="A78" s="78"/>
      <c r="B78" s="14"/>
      <c r="C78" s="64"/>
      <c r="D78" s="14"/>
      <c r="E78" s="64"/>
      <c r="F78" s="64"/>
      <c r="G78" s="64"/>
      <c r="H78" s="105"/>
      <c r="I78" s="105"/>
    </row>
    <row r="79" spans="1:9" x14ac:dyDescent="0.25">
      <c r="A79" s="78"/>
      <c r="B79" s="14"/>
      <c r="C79" s="64"/>
      <c r="D79" s="14"/>
      <c r="E79" s="64"/>
      <c r="F79" s="64"/>
      <c r="G79" s="64"/>
      <c r="H79" s="105"/>
      <c r="I79" s="105"/>
    </row>
    <row r="80" spans="1:9" x14ac:dyDescent="0.25">
      <c r="A80" s="78"/>
      <c r="B80" s="14"/>
      <c r="C80" s="64"/>
      <c r="D80" s="14"/>
      <c r="E80" s="64"/>
      <c r="F80" s="64"/>
      <c r="G80" s="64"/>
      <c r="H80" s="105"/>
      <c r="I80" s="105"/>
    </row>
    <row r="81" spans="1:9" x14ac:dyDescent="0.25">
      <c r="A81" s="78"/>
      <c r="B81" s="14"/>
      <c r="C81" s="64"/>
      <c r="D81" s="14"/>
      <c r="E81" s="64"/>
      <c r="F81" s="64"/>
      <c r="G81" s="64"/>
      <c r="H81" s="105"/>
      <c r="I81" s="105"/>
    </row>
    <row r="82" spans="1:9" x14ac:dyDescent="0.25">
      <c r="A82" s="78"/>
      <c r="B82" s="14"/>
      <c r="C82" s="64"/>
      <c r="D82" s="14"/>
      <c r="E82" s="64"/>
      <c r="F82" s="64"/>
      <c r="G82" s="64"/>
      <c r="H82" s="105"/>
      <c r="I82" s="105"/>
    </row>
    <row r="83" spans="1:9" x14ac:dyDescent="0.25">
      <c r="A83" s="78"/>
      <c r="B83" s="14"/>
      <c r="C83" s="64"/>
      <c r="D83" s="14"/>
      <c r="E83" s="64"/>
      <c r="F83" s="64"/>
      <c r="G83" s="64"/>
      <c r="H83" s="105"/>
      <c r="I83" s="105"/>
    </row>
    <row r="84" spans="1:9" x14ac:dyDescent="0.25">
      <c r="A84" s="78"/>
      <c r="B84" s="14"/>
      <c r="C84" s="64"/>
      <c r="D84" s="14"/>
      <c r="E84" s="64"/>
      <c r="F84" s="64"/>
      <c r="G84" s="64"/>
      <c r="H84" s="105"/>
      <c r="I84" s="105"/>
    </row>
    <row r="85" spans="1:9" x14ac:dyDescent="0.25">
      <c r="A85" s="78"/>
      <c r="B85" s="14"/>
      <c r="C85" s="64"/>
      <c r="D85" s="14"/>
      <c r="E85" s="64"/>
      <c r="F85" s="64"/>
      <c r="G85" s="64"/>
      <c r="H85" s="105"/>
      <c r="I85" s="105"/>
    </row>
    <row r="86" spans="1:9" x14ac:dyDescent="0.25">
      <c r="A86" s="78"/>
      <c r="B86" s="14"/>
      <c r="C86" s="64"/>
      <c r="D86" s="14"/>
      <c r="E86" s="64"/>
      <c r="F86" s="64"/>
      <c r="G86" s="64"/>
      <c r="H86" s="105"/>
      <c r="I86" s="105"/>
    </row>
    <row r="87" spans="1:9" x14ac:dyDescent="0.25">
      <c r="A87" s="78"/>
      <c r="B87" s="14"/>
      <c r="C87" s="64"/>
      <c r="D87" s="14"/>
      <c r="E87" s="64"/>
      <c r="F87" s="64"/>
      <c r="G87" s="64"/>
      <c r="H87" s="105"/>
      <c r="I87" s="105"/>
    </row>
    <row r="88" spans="1:9" x14ac:dyDescent="0.25">
      <c r="A88" s="78"/>
      <c r="B88" s="14"/>
      <c r="C88" s="64"/>
      <c r="D88" s="14"/>
      <c r="E88" s="64"/>
      <c r="F88" s="64"/>
      <c r="G88" s="64"/>
      <c r="H88" s="105"/>
      <c r="I88" s="105"/>
    </row>
    <row r="89" spans="1:9" x14ac:dyDescent="0.25">
      <c r="A89" s="78"/>
      <c r="B89" s="14"/>
      <c r="C89" s="64"/>
      <c r="D89" s="14"/>
      <c r="E89" s="64"/>
      <c r="F89" s="64"/>
      <c r="G89" s="64"/>
      <c r="H89" s="105"/>
      <c r="I89" s="105"/>
    </row>
    <row r="90" spans="1:9" x14ac:dyDescent="0.25">
      <c r="A90" s="78"/>
      <c r="B90" s="14"/>
      <c r="C90" s="64"/>
      <c r="D90" s="14"/>
      <c r="E90" s="64"/>
      <c r="F90" s="64"/>
      <c r="G90" s="64"/>
      <c r="H90" s="64"/>
      <c r="I90" s="64"/>
    </row>
    <row r="91" spans="1:9" x14ac:dyDescent="0.25">
      <c r="A91" s="78"/>
      <c r="B91" s="14"/>
      <c r="C91" s="64"/>
      <c r="D91" s="14"/>
      <c r="E91" s="64"/>
      <c r="F91" s="64"/>
      <c r="G91" s="64"/>
      <c r="H91" s="64"/>
      <c r="I91" s="64"/>
    </row>
    <row r="92" spans="1:9" x14ac:dyDescent="0.25">
      <c r="A92" s="78"/>
      <c r="B92" s="14"/>
      <c r="C92" s="64"/>
      <c r="D92" s="14"/>
      <c r="E92" s="64"/>
      <c r="F92" s="64"/>
      <c r="G92" s="64"/>
      <c r="H92" s="64"/>
      <c r="I92" s="64"/>
    </row>
    <row r="93" spans="1:9" x14ac:dyDescent="0.25">
      <c r="A93" s="78"/>
      <c r="B93" s="14"/>
      <c r="C93" s="64"/>
      <c r="D93" s="14"/>
      <c r="E93" s="64"/>
      <c r="F93" s="64"/>
      <c r="G93" s="64"/>
      <c r="H93" s="64"/>
      <c r="I93" s="64"/>
    </row>
    <row r="94" spans="1:9" x14ac:dyDescent="0.25">
      <c r="A94" s="78"/>
      <c r="B94" s="14"/>
      <c r="C94" s="64"/>
      <c r="D94" s="14"/>
      <c r="E94" s="64"/>
      <c r="F94" s="64"/>
      <c r="G94" s="64"/>
      <c r="H94" s="64"/>
      <c r="I94" s="64"/>
    </row>
    <row r="95" spans="1:9" x14ac:dyDescent="0.25">
      <c r="A95" s="78"/>
      <c r="B95" s="14"/>
      <c r="C95" s="64"/>
      <c r="D95" s="14"/>
      <c r="E95" s="64"/>
      <c r="F95" s="64"/>
      <c r="G95" s="64"/>
      <c r="H95" s="64"/>
      <c r="I95" s="64"/>
    </row>
    <row r="96" spans="1:9" x14ac:dyDescent="0.25">
      <c r="A96" s="78"/>
      <c r="B96" s="14"/>
      <c r="C96" s="64"/>
      <c r="D96" s="14"/>
      <c r="E96" s="64"/>
      <c r="F96" s="64"/>
      <c r="G96" s="64"/>
      <c r="H96" s="64"/>
      <c r="I96" s="64"/>
    </row>
    <row r="97" spans="1:9" x14ac:dyDescent="0.25">
      <c r="A97" s="78"/>
      <c r="B97" s="14"/>
      <c r="C97" s="64"/>
      <c r="D97" s="14"/>
      <c r="E97" s="64"/>
      <c r="F97" s="64"/>
      <c r="G97" s="64"/>
      <c r="H97" s="64"/>
      <c r="I97" s="64"/>
    </row>
    <row r="98" spans="1:9" x14ac:dyDescent="0.25">
      <c r="A98" s="78"/>
      <c r="B98" s="14"/>
      <c r="C98" s="64"/>
      <c r="D98" s="14"/>
      <c r="E98" s="64"/>
      <c r="F98" s="64"/>
      <c r="G98" s="64"/>
      <c r="H98" s="64"/>
      <c r="I98" s="64"/>
    </row>
    <row r="99" spans="1:9" x14ac:dyDescent="0.25">
      <c r="A99" s="78"/>
      <c r="B99" s="14"/>
      <c r="C99" s="64"/>
      <c r="D99" s="14"/>
      <c r="E99" s="64"/>
      <c r="F99" s="64"/>
      <c r="G99" s="64"/>
      <c r="H99" s="64"/>
      <c r="I99" s="64"/>
    </row>
    <row r="100" spans="1:9" x14ac:dyDescent="0.25">
      <c r="A100" s="78"/>
      <c r="B100" s="14"/>
      <c r="C100" s="64"/>
      <c r="D100" s="14"/>
      <c r="E100" s="64"/>
      <c r="F100" s="64"/>
      <c r="G100" s="64"/>
      <c r="H100" s="64"/>
      <c r="I100" s="64"/>
    </row>
    <row r="101" spans="1:9" x14ac:dyDescent="0.25">
      <c r="A101" s="78"/>
      <c r="B101" s="14"/>
      <c r="C101" s="64"/>
      <c r="D101" s="14"/>
      <c r="E101" s="64"/>
      <c r="F101" s="64"/>
      <c r="G101" s="64"/>
      <c r="H101" s="64"/>
      <c r="I101" s="64"/>
    </row>
    <row r="102" spans="1:9" x14ac:dyDescent="0.25">
      <c r="A102" s="78"/>
      <c r="B102" s="14"/>
      <c r="C102" s="64"/>
      <c r="D102" s="14"/>
      <c r="E102" s="64"/>
      <c r="F102" s="64"/>
      <c r="G102" s="64"/>
      <c r="H102" s="64"/>
      <c r="I102" s="64"/>
    </row>
    <row r="103" spans="1:9" x14ac:dyDescent="0.25">
      <c r="A103" s="78"/>
      <c r="B103" s="14"/>
      <c r="C103" s="64"/>
      <c r="D103" s="14"/>
      <c r="E103" s="64"/>
      <c r="F103" s="64"/>
      <c r="G103" s="64"/>
      <c r="H103" s="64"/>
      <c r="I103" s="64"/>
    </row>
    <row r="104" spans="1:9" x14ac:dyDescent="0.25">
      <c r="A104" s="78"/>
      <c r="B104" s="14"/>
      <c r="C104" s="64"/>
      <c r="D104" s="14"/>
      <c r="E104" s="64"/>
      <c r="F104" s="64"/>
      <c r="G104" s="64"/>
      <c r="H104" s="64"/>
      <c r="I104" s="64"/>
    </row>
    <row r="105" spans="1:9" x14ac:dyDescent="0.25">
      <c r="A105" s="78"/>
      <c r="B105" s="14"/>
      <c r="C105" s="64"/>
      <c r="D105" s="14"/>
      <c r="E105" s="64"/>
      <c r="F105" s="64"/>
      <c r="G105" s="64"/>
      <c r="H105" s="64"/>
      <c r="I105" s="64"/>
    </row>
    <row r="106" spans="1:9" x14ac:dyDescent="0.25">
      <c r="A106" s="78"/>
      <c r="B106" s="14"/>
      <c r="C106" s="64"/>
      <c r="D106" s="14"/>
      <c r="E106" s="64"/>
      <c r="F106" s="64"/>
      <c r="G106" s="64"/>
      <c r="H106" s="64"/>
      <c r="I106" s="64"/>
    </row>
    <row r="107" spans="1:9" x14ac:dyDescent="0.25">
      <c r="A107" s="78"/>
      <c r="B107" s="14"/>
      <c r="C107" s="64"/>
      <c r="D107" s="14"/>
      <c r="E107" s="64"/>
      <c r="F107" s="64"/>
      <c r="G107" s="64"/>
      <c r="H107" s="64"/>
      <c r="I107" s="64"/>
    </row>
    <row r="108" spans="1:9" x14ac:dyDescent="0.25">
      <c r="A108" s="78"/>
      <c r="B108" s="14"/>
      <c r="C108" s="64"/>
      <c r="D108" s="14"/>
      <c r="E108" s="64"/>
      <c r="F108" s="64"/>
      <c r="G108" s="64"/>
      <c r="H108" s="64"/>
      <c r="I108" s="64"/>
    </row>
    <row r="109" spans="1:9" x14ac:dyDescent="0.25">
      <c r="A109" s="78"/>
      <c r="B109" s="14"/>
      <c r="C109" s="64"/>
      <c r="D109" s="14"/>
      <c r="E109" s="64"/>
      <c r="F109" s="64"/>
      <c r="G109" s="64"/>
      <c r="H109" s="64"/>
      <c r="I109" s="64"/>
    </row>
    <row r="110" spans="1:9" x14ac:dyDescent="0.25">
      <c r="A110" s="78"/>
      <c r="B110" s="14"/>
      <c r="C110" s="64"/>
      <c r="D110" s="14"/>
      <c r="E110" s="64"/>
      <c r="F110" s="64"/>
      <c r="G110" s="64"/>
      <c r="H110" s="64"/>
      <c r="I110" s="64"/>
    </row>
    <row r="111" spans="1:9" x14ac:dyDescent="0.25">
      <c r="A111" s="78"/>
      <c r="B111" s="14"/>
      <c r="C111" s="64"/>
      <c r="D111" s="14"/>
      <c r="E111" s="64"/>
      <c r="F111" s="64"/>
      <c r="G111" s="64"/>
      <c r="H111" s="64"/>
      <c r="I111" s="64"/>
    </row>
  </sheetData>
  <mergeCells count="7">
    <mergeCell ref="B2:B4"/>
    <mergeCell ref="C2:C4"/>
    <mergeCell ref="D2:D4"/>
    <mergeCell ref="E2:H2"/>
    <mergeCell ref="I2:I4"/>
    <mergeCell ref="E3:F3"/>
    <mergeCell ref="G3:H3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002060"/>
  </sheetPr>
  <dimension ref="A1:I111"/>
  <sheetViews>
    <sheetView topLeftCell="A4" workbookViewId="0">
      <selection activeCell="F53" sqref="F53:F61"/>
    </sheetView>
  </sheetViews>
  <sheetFormatPr defaultRowHeight="15" x14ac:dyDescent="0.25"/>
  <cols>
    <col min="1" max="1" width="22.85546875" customWidth="1"/>
    <col min="2" max="2" width="5.42578125" customWidth="1"/>
    <col min="3" max="3" width="11.42578125" customWidth="1"/>
    <col min="4" max="4" width="27.42578125" customWidth="1"/>
    <col min="5" max="5" width="10.5703125" customWidth="1"/>
    <col min="6" max="6" width="10.7109375" customWidth="1"/>
    <col min="7" max="7" width="9.85546875" customWidth="1"/>
    <col min="8" max="8" width="10.42578125" customWidth="1"/>
    <col min="9" max="9" width="12.5703125" customWidth="1"/>
  </cols>
  <sheetData>
    <row r="1" spans="1:9" s="79" customFormat="1" ht="32.25" customHeight="1" x14ac:dyDescent="0.4">
      <c r="A1" s="78"/>
      <c r="B1" s="86" t="s">
        <v>169</v>
      </c>
      <c r="C1" s="80"/>
      <c r="E1" s="80"/>
      <c r="F1" s="80"/>
      <c r="G1" s="80"/>
      <c r="H1" s="80"/>
      <c r="I1" s="80"/>
    </row>
    <row r="2" spans="1:9" ht="19.5" customHeight="1" x14ac:dyDescent="0.25">
      <c r="A2" s="78"/>
      <c r="B2" s="158" t="s">
        <v>26</v>
      </c>
      <c r="C2" s="158" t="s">
        <v>159</v>
      </c>
      <c r="D2" s="158" t="s">
        <v>160</v>
      </c>
      <c r="E2" s="158" t="s">
        <v>161</v>
      </c>
      <c r="F2" s="158"/>
      <c r="G2" s="158"/>
      <c r="H2" s="158"/>
      <c r="I2" s="158" t="s">
        <v>162</v>
      </c>
    </row>
    <row r="3" spans="1:9" ht="18" customHeight="1" x14ac:dyDescent="0.25">
      <c r="A3" s="78"/>
      <c r="B3" s="158"/>
      <c r="C3" s="158"/>
      <c r="D3" s="158"/>
      <c r="E3" s="158" t="s">
        <v>142</v>
      </c>
      <c r="F3" s="158"/>
      <c r="G3" s="158" t="s">
        <v>163</v>
      </c>
      <c r="H3" s="158"/>
      <c r="I3" s="158"/>
    </row>
    <row r="4" spans="1:9" ht="19.5" customHeight="1" thickBot="1" x14ac:dyDescent="0.3">
      <c r="A4" s="78"/>
      <c r="B4" s="159"/>
      <c r="C4" s="159"/>
      <c r="D4" s="159"/>
      <c r="E4" s="88"/>
      <c r="F4" s="87">
        <v>0.6</v>
      </c>
      <c r="G4" s="88"/>
      <c r="H4" s="87">
        <v>0.4</v>
      </c>
      <c r="I4" s="159"/>
    </row>
    <row r="5" spans="1:9" ht="24" customHeight="1" x14ac:dyDescent="0.25">
      <c r="A5" s="78"/>
      <c r="B5" s="81">
        <v>1</v>
      </c>
      <c r="C5" s="81">
        <f>'DAFTAR SISWA'!B6</f>
        <v>1255</v>
      </c>
      <c r="D5" s="82" t="str">
        <f>'DAFTAR SISWA'!D6</f>
        <v>Adya Woro Anggraeni</v>
      </c>
      <c r="E5" s="81">
        <v>75</v>
      </c>
      <c r="F5" s="104">
        <f>E5*60%</f>
        <v>45</v>
      </c>
      <c r="G5" s="81">
        <v>75</v>
      </c>
      <c r="H5" s="104">
        <f>G5*40%</f>
        <v>30</v>
      </c>
      <c r="I5" s="104">
        <f>SUM(F5+H5)</f>
        <v>75</v>
      </c>
    </row>
    <row r="6" spans="1:9" ht="21.75" customHeight="1" x14ac:dyDescent="0.25">
      <c r="A6" s="78"/>
      <c r="B6" s="64">
        <v>2</v>
      </c>
      <c r="C6" s="64">
        <f>'DAFTAR SISWA'!B7</f>
        <v>1349</v>
      </c>
      <c r="D6" s="14" t="str">
        <f>'DAFTAR SISWA'!D7</f>
        <v>Amanda Nikeisya Sudibyo</v>
      </c>
      <c r="E6" s="64">
        <v>80</v>
      </c>
      <c r="F6" s="104">
        <v>50</v>
      </c>
      <c r="G6" s="64">
        <v>60</v>
      </c>
      <c r="H6" s="104">
        <f t="shared" ref="H6:H33" si="0">G6*40%</f>
        <v>24</v>
      </c>
      <c r="I6" s="104">
        <f t="shared" ref="I6:I41" si="1">SUM(F6+H6)</f>
        <v>74</v>
      </c>
    </row>
    <row r="7" spans="1:9" x14ac:dyDescent="0.25">
      <c r="A7" s="78"/>
      <c r="B7" s="64">
        <v>3</v>
      </c>
      <c r="C7" s="64">
        <f>'DAFTAR SISWA'!B8</f>
        <v>1257</v>
      </c>
      <c r="D7" s="14" t="str">
        <f>'DAFTAR SISWA'!D8</f>
        <v>Bimo Anggamahenda</v>
      </c>
      <c r="E7" s="64"/>
      <c r="F7" s="104">
        <f t="shared" ref="F7:F29" si="2">E7*60%</f>
        <v>0</v>
      </c>
      <c r="G7" s="64"/>
      <c r="H7" s="104">
        <f t="shared" si="0"/>
        <v>0</v>
      </c>
      <c r="I7" s="104">
        <f t="shared" si="1"/>
        <v>0</v>
      </c>
    </row>
    <row r="8" spans="1:9" ht="18" customHeight="1" x14ac:dyDescent="0.25">
      <c r="A8" s="78"/>
      <c r="B8" s="64">
        <v>4</v>
      </c>
      <c r="C8" s="64">
        <f>'DAFTAR SISWA'!B9</f>
        <v>1258</v>
      </c>
      <c r="D8" s="14" t="str">
        <f>'DAFTAR SISWA'!D9</f>
        <v>Bungah Rizki Rokhimah</v>
      </c>
      <c r="E8" s="64"/>
      <c r="F8" s="104">
        <f t="shared" si="2"/>
        <v>0</v>
      </c>
      <c r="G8" s="64"/>
      <c r="H8" s="104">
        <f t="shared" si="0"/>
        <v>0</v>
      </c>
      <c r="I8" s="104">
        <f t="shared" si="1"/>
        <v>0</v>
      </c>
    </row>
    <row r="9" spans="1:9" ht="18.75" customHeight="1" x14ac:dyDescent="0.25">
      <c r="A9" s="78"/>
      <c r="B9" s="64">
        <v>5</v>
      </c>
      <c r="C9" s="64">
        <f>'DAFTAR SISWA'!B10</f>
        <v>1259</v>
      </c>
      <c r="D9" s="14" t="str">
        <f>'DAFTAR SISWA'!D10</f>
        <v>Enggar Megawantoro</v>
      </c>
      <c r="E9" s="64"/>
      <c r="F9" s="104">
        <f t="shared" si="2"/>
        <v>0</v>
      </c>
      <c r="G9" s="64"/>
      <c r="H9" s="104">
        <f t="shared" si="0"/>
        <v>0</v>
      </c>
      <c r="I9" s="104">
        <f t="shared" si="1"/>
        <v>0</v>
      </c>
    </row>
    <row r="10" spans="1:9" ht="18" customHeight="1" x14ac:dyDescent="0.25">
      <c r="A10" s="78"/>
      <c r="B10" s="64">
        <v>6</v>
      </c>
      <c r="C10" s="64">
        <f>'DAFTAR SISWA'!B11</f>
        <v>1260</v>
      </c>
      <c r="D10" s="14" t="str">
        <f>'DAFTAR SISWA'!D11</f>
        <v xml:space="preserve">Firman Ainur Rahmad </v>
      </c>
      <c r="E10" s="64"/>
      <c r="F10" s="104">
        <f t="shared" si="2"/>
        <v>0</v>
      </c>
      <c r="G10" s="64"/>
      <c r="H10" s="104">
        <f t="shared" si="0"/>
        <v>0</v>
      </c>
      <c r="I10" s="104">
        <f t="shared" si="1"/>
        <v>0</v>
      </c>
    </row>
    <row r="11" spans="1:9" ht="18" customHeight="1" x14ac:dyDescent="0.25">
      <c r="A11" s="78"/>
      <c r="B11" s="64">
        <v>7</v>
      </c>
      <c r="C11" s="64">
        <f>'DAFTAR SISWA'!B12</f>
        <v>1263</v>
      </c>
      <c r="D11" s="14" t="str">
        <f>'DAFTAR SISWA'!D12</f>
        <v>Indra Setyawan</v>
      </c>
      <c r="E11" s="64"/>
      <c r="F11" s="104">
        <f t="shared" si="2"/>
        <v>0</v>
      </c>
      <c r="G11" s="64"/>
      <c r="H11" s="104">
        <f t="shared" si="0"/>
        <v>0</v>
      </c>
      <c r="I11" s="104">
        <f t="shared" si="1"/>
        <v>0</v>
      </c>
    </row>
    <row r="12" spans="1:9" ht="20.25" customHeight="1" x14ac:dyDescent="0.25">
      <c r="A12" s="78"/>
      <c r="B12" s="64">
        <v>8</v>
      </c>
      <c r="C12" s="64">
        <f>'DAFTAR SISWA'!B13</f>
        <v>1311</v>
      </c>
      <c r="D12" s="14" t="str">
        <f>'DAFTAR SISWA'!D13</f>
        <v>Ismi Nur Fadilah</v>
      </c>
      <c r="E12" s="64"/>
      <c r="F12" s="104">
        <f t="shared" si="2"/>
        <v>0</v>
      </c>
      <c r="G12" s="64"/>
      <c r="H12" s="104">
        <f t="shared" si="0"/>
        <v>0</v>
      </c>
      <c r="I12" s="104">
        <f t="shared" si="1"/>
        <v>0</v>
      </c>
    </row>
    <row r="13" spans="1:9" ht="17.25" customHeight="1" x14ac:dyDescent="0.25">
      <c r="A13" s="78"/>
      <c r="B13" s="64">
        <v>9</v>
      </c>
      <c r="C13" s="64">
        <f>'DAFTAR SISWA'!B14</f>
        <v>1264</v>
      </c>
      <c r="D13" s="14" t="str">
        <f>'DAFTAR SISWA'!D14</f>
        <v>Jordan Ahmad Kautsar</v>
      </c>
      <c r="E13" s="64"/>
      <c r="F13" s="104">
        <f t="shared" si="2"/>
        <v>0</v>
      </c>
      <c r="G13" s="64"/>
      <c r="H13" s="104">
        <f t="shared" si="0"/>
        <v>0</v>
      </c>
      <c r="I13" s="104">
        <f t="shared" si="1"/>
        <v>0</v>
      </c>
    </row>
    <row r="14" spans="1:9" ht="17.25" customHeight="1" x14ac:dyDescent="0.25">
      <c r="A14" s="78"/>
      <c r="B14" s="64">
        <v>10</v>
      </c>
      <c r="C14" s="64">
        <f>'DAFTAR SISWA'!B15</f>
        <v>1351</v>
      </c>
      <c r="D14" s="14" t="str">
        <f>'DAFTAR SISWA'!D15</f>
        <v xml:space="preserve">Kahfila Zahra Aulia </v>
      </c>
      <c r="E14" s="64"/>
      <c r="F14" s="104">
        <f t="shared" si="2"/>
        <v>0</v>
      </c>
      <c r="G14" s="64"/>
      <c r="H14" s="104">
        <f t="shared" si="0"/>
        <v>0</v>
      </c>
      <c r="I14" s="104">
        <f t="shared" si="1"/>
        <v>0</v>
      </c>
    </row>
    <row r="15" spans="1:9" ht="18" customHeight="1" x14ac:dyDescent="0.25">
      <c r="A15" s="78"/>
      <c r="B15" s="64">
        <v>11</v>
      </c>
      <c r="C15" s="64">
        <f>'DAFTAR SISWA'!B16</f>
        <v>1265</v>
      </c>
      <c r="D15" s="14" t="str">
        <f>'DAFTAR SISWA'!D16</f>
        <v>Marvin Aditya Pratama</v>
      </c>
      <c r="E15" s="64"/>
      <c r="F15" s="104">
        <f t="shared" si="2"/>
        <v>0</v>
      </c>
      <c r="G15" s="64"/>
      <c r="H15" s="104">
        <f t="shared" si="0"/>
        <v>0</v>
      </c>
      <c r="I15" s="104">
        <f t="shared" si="1"/>
        <v>0</v>
      </c>
    </row>
    <row r="16" spans="1:9" ht="18" customHeight="1" x14ac:dyDescent="0.25">
      <c r="A16" s="78"/>
      <c r="B16" s="64">
        <v>12</v>
      </c>
      <c r="C16" s="64">
        <f>'DAFTAR SISWA'!B17</f>
        <v>1266</v>
      </c>
      <c r="D16" s="14" t="str">
        <f>'DAFTAR SISWA'!D17</f>
        <v>Muhammad Jibril Al Hafidz</v>
      </c>
      <c r="E16" s="64"/>
      <c r="F16" s="104">
        <f t="shared" si="2"/>
        <v>0</v>
      </c>
      <c r="G16" s="64"/>
      <c r="H16" s="104">
        <f t="shared" si="0"/>
        <v>0</v>
      </c>
      <c r="I16" s="104">
        <f t="shared" si="1"/>
        <v>0</v>
      </c>
    </row>
    <row r="17" spans="1:9" ht="17.25" customHeight="1" x14ac:dyDescent="0.25">
      <c r="A17" s="78"/>
      <c r="B17" s="64">
        <v>13</v>
      </c>
      <c r="C17" s="64">
        <f>'DAFTAR SISWA'!B18</f>
        <v>1267</v>
      </c>
      <c r="D17" s="14" t="str">
        <f>'DAFTAR SISWA'!D18</f>
        <v>Muhammad Khoirun Hanafi</v>
      </c>
      <c r="E17" s="64"/>
      <c r="F17" s="104">
        <f t="shared" si="2"/>
        <v>0</v>
      </c>
      <c r="G17" s="64"/>
      <c r="H17" s="104">
        <f t="shared" si="0"/>
        <v>0</v>
      </c>
      <c r="I17" s="104">
        <f t="shared" si="1"/>
        <v>0</v>
      </c>
    </row>
    <row r="18" spans="1:9" ht="20.25" customHeight="1" x14ac:dyDescent="0.25">
      <c r="A18" s="78"/>
      <c r="B18" s="64">
        <v>14</v>
      </c>
      <c r="C18" s="64">
        <f>'DAFTAR SISWA'!B19</f>
        <v>1269</v>
      </c>
      <c r="D18" s="14" t="str">
        <f>'DAFTAR SISWA'!D19</f>
        <v>Nila Nafira</v>
      </c>
      <c r="E18" s="64"/>
      <c r="F18" s="104">
        <f t="shared" si="2"/>
        <v>0</v>
      </c>
      <c r="G18" s="64"/>
      <c r="H18" s="104">
        <f t="shared" si="0"/>
        <v>0</v>
      </c>
      <c r="I18" s="104">
        <f t="shared" si="1"/>
        <v>0</v>
      </c>
    </row>
    <row r="19" spans="1:9" ht="17.25" customHeight="1" x14ac:dyDescent="0.25">
      <c r="A19" s="78"/>
      <c r="B19" s="64">
        <v>15</v>
      </c>
      <c r="C19" s="64">
        <f>'DAFTAR SISWA'!B20</f>
        <v>1389</v>
      </c>
      <c r="D19" s="14" t="str">
        <f>'DAFTAR SISWA'!D20</f>
        <v xml:space="preserve">Oktavia Vivi Novita </v>
      </c>
      <c r="E19" s="64"/>
      <c r="F19" s="104">
        <f t="shared" si="2"/>
        <v>0</v>
      </c>
      <c r="G19" s="64"/>
      <c r="H19" s="104">
        <f t="shared" si="0"/>
        <v>0</v>
      </c>
      <c r="I19" s="104">
        <f t="shared" si="1"/>
        <v>0</v>
      </c>
    </row>
    <row r="20" spans="1:9" ht="18.75" customHeight="1" x14ac:dyDescent="0.25">
      <c r="A20" s="78"/>
      <c r="B20" s="64">
        <v>16</v>
      </c>
      <c r="C20" s="64">
        <f>'DAFTAR SISWA'!B21</f>
        <v>1270</v>
      </c>
      <c r="D20" s="14" t="str">
        <f>'DAFTAR SISWA'!D21</f>
        <v>Patricia Chiquitita</v>
      </c>
      <c r="E20" s="64"/>
      <c r="F20" s="104">
        <f t="shared" si="2"/>
        <v>0</v>
      </c>
      <c r="G20" s="64"/>
      <c r="H20" s="104">
        <f t="shared" si="0"/>
        <v>0</v>
      </c>
      <c r="I20" s="104">
        <f t="shared" si="1"/>
        <v>0</v>
      </c>
    </row>
    <row r="21" spans="1:9" ht="17.25" customHeight="1" x14ac:dyDescent="0.25">
      <c r="A21" s="78"/>
      <c r="B21" s="64">
        <v>17</v>
      </c>
      <c r="C21" s="64">
        <f>'DAFTAR SISWA'!B22</f>
        <v>1271</v>
      </c>
      <c r="D21" s="14" t="str">
        <f>'DAFTAR SISWA'!D22</f>
        <v>Rafa Aditya</v>
      </c>
      <c r="E21" s="64"/>
      <c r="F21" s="104">
        <f t="shared" si="2"/>
        <v>0</v>
      </c>
      <c r="G21" s="64"/>
      <c r="H21" s="104">
        <f t="shared" si="0"/>
        <v>0</v>
      </c>
      <c r="I21" s="104">
        <f t="shared" si="1"/>
        <v>0</v>
      </c>
    </row>
    <row r="22" spans="1:9" ht="18" customHeight="1" x14ac:dyDescent="0.25">
      <c r="A22" s="78"/>
      <c r="B22" s="64">
        <v>18</v>
      </c>
      <c r="C22" s="64">
        <f>'DAFTAR SISWA'!B23</f>
        <v>1272</v>
      </c>
      <c r="D22" s="14" t="str">
        <f>'DAFTAR SISWA'!D23</f>
        <v>Rifah Akaya Udin</v>
      </c>
      <c r="E22" s="64"/>
      <c r="F22" s="104">
        <f t="shared" si="2"/>
        <v>0</v>
      </c>
      <c r="G22" s="64"/>
      <c r="H22" s="104">
        <f t="shared" si="0"/>
        <v>0</v>
      </c>
      <c r="I22" s="104">
        <f t="shared" si="1"/>
        <v>0</v>
      </c>
    </row>
    <row r="23" spans="1:9" ht="17.25" customHeight="1" x14ac:dyDescent="0.25">
      <c r="A23" s="78"/>
      <c r="B23" s="64">
        <v>19</v>
      </c>
      <c r="C23" s="64">
        <f>'DAFTAR SISWA'!B24</f>
        <v>1254</v>
      </c>
      <c r="D23" s="14" t="str">
        <f>'DAFTAR SISWA'!D24</f>
        <v>Rifky Ardiansyah</v>
      </c>
      <c r="E23" s="64"/>
      <c r="F23" s="104">
        <f t="shared" si="2"/>
        <v>0</v>
      </c>
      <c r="G23" s="64"/>
      <c r="H23" s="104">
        <f t="shared" si="0"/>
        <v>0</v>
      </c>
      <c r="I23" s="104">
        <f t="shared" si="1"/>
        <v>0</v>
      </c>
    </row>
    <row r="24" spans="1:9" ht="18.75" customHeight="1" x14ac:dyDescent="0.25">
      <c r="A24" s="78"/>
      <c r="B24" s="64">
        <v>20</v>
      </c>
      <c r="C24" s="64">
        <f>'DAFTAR SISWA'!B25</f>
        <v>1241</v>
      </c>
      <c r="D24" s="14" t="str">
        <f>'DAFTAR SISWA'!D25</f>
        <v>Rizal Hendriawan</v>
      </c>
      <c r="E24" s="64"/>
      <c r="F24" s="104">
        <f t="shared" si="2"/>
        <v>0</v>
      </c>
      <c r="G24" s="64"/>
      <c r="H24" s="104">
        <f t="shared" si="0"/>
        <v>0</v>
      </c>
      <c r="I24" s="104">
        <f t="shared" si="1"/>
        <v>0</v>
      </c>
    </row>
    <row r="25" spans="1:9" ht="17.25" customHeight="1" x14ac:dyDescent="0.25">
      <c r="A25" s="78"/>
      <c r="B25" s="64">
        <v>21</v>
      </c>
      <c r="C25" s="64">
        <f>'DAFTAR SISWA'!B26</f>
        <v>1274</v>
      </c>
      <c r="D25" s="14" t="str">
        <f>'DAFTAR SISWA'!D26</f>
        <v>Robiyatul Adawiyah</v>
      </c>
      <c r="E25" s="64">
        <v>100</v>
      </c>
      <c r="F25" s="104">
        <f t="shared" si="2"/>
        <v>60</v>
      </c>
      <c r="G25" s="64">
        <v>50</v>
      </c>
      <c r="H25" s="104">
        <f t="shared" si="0"/>
        <v>20</v>
      </c>
      <c r="I25" s="104">
        <f t="shared" si="1"/>
        <v>80</v>
      </c>
    </row>
    <row r="26" spans="1:9" ht="16.5" customHeight="1" x14ac:dyDescent="0.25">
      <c r="A26" s="78"/>
      <c r="B26" s="64">
        <v>22</v>
      </c>
      <c r="C26" s="64">
        <f>'DAFTAR SISWA'!B27</f>
        <v>1275</v>
      </c>
      <c r="D26" s="14" t="str">
        <f>'DAFTAR SISWA'!D27</f>
        <v>Safitri Ayu Wulandari</v>
      </c>
      <c r="E26" s="64"/>
      <c r="F26" s="104">
        <f t="shared" si="2"/>
        <v>0</v>
      </c>
      <c r="G26" s="64"/>
      <c r="H26" s="104">
        <f t="shared" si="0"/>
        <v>0</v>
      </c>
      <c r="I26" s="104">
        <f t="shared" si="1"/>
        <v>0</v>
      </c>
    </row>
    <row r="27" spans="1:9" ht="15.75" customHeight="1" x14ac:dyDescent="0.25">
      <c r="A27" s="78"/>
      <c r="B27" s="64">
        <v>23</v>
      </c>
      <c r="C27" s="64">
        <f>'DAFTAR SISWA'!B28</f>
        <v>1423</v>
      </c>
      <c r="D27" s="14" t="str">
        <f>'DAFTAR SISWA'!D28</f>
        <v xml:space="preserve">Saira Rachman </v>
      </c>
      <c r="E27" s="64"/>
      <c r="F27" s="104">
        <f t="shared" si="2"/>
        <v>0</v>
      </c>
      <c r="G27" s="64"/>
      <c r="H27" s="104">
        <f t="shared" si="0"/>
        <v>0</v>
      </c>
      <c r="I27" s="104">
        <f t="shared" si="1"/>
        <v>0</v>
      </c>
    </row>
    <row r="28" spans="1:9" ht="17.25" customHeight="1" x14ac:dyDescent="0.25">
      <c r="A28" s="78"/>
      <c r="B28" s="64">
        <v>24</v>
      </c>
      <c r="C28" s="64">
        <f>'DAFTAR SISWA'!B29</f>
        <v>1244</v>
      </c>
      <c r="D28" s="14" t="str">
        <f>'DAFTAR SISWA'!D29</f>
        <v>Sisca Indriani Harsari</v>
      </c>
      <c r="E28" s="64"/>
      <c r="F28" s="104">
        <f t="shared" si="2"/>
        <v>0</v>
      </c>
      <c r="G28" s="64"/>
      <c r="H28" s="104">
        <f t="shared" si="0"/>
        <v>0</v>
      </c>
      <c r="I28" s="104">
        <f t="shared" si="1"/>
        <v>0</v>
      </c>
    </row>
    <row r="29" spans="1:9" ht="18" customHeight="1" x14ac:dyDescent="0.25">
      <c r="A29" s="78"/>
      <c r="B29" s="64">
        <v>25</v>
      </c>
      <c r="C29" s="64">
        <f>'DAFTAR SISWA'!B30</f>
        <v>1249</v>
      </c>
      <c r="D29" s="14" t="str">
        <f>'DAFTAR SISWA'!D30</f>
        <v>Zaidan Arley</v>
      </c>
      <c r="E29" s="64"/>
      <c r="F29" s="104">
        <f t="shared" si="2"/>
        <v>0</v>
      </c>
      <c r="G29" s="64"/>
      <c r="H29" s="104">
        <f t="shared" si="0"/>
        <v>0</v>
      </c>
      <c r="I29" s="104">
        <f t="shared" si="1"/>
        <v>0</v>
      </c>
    </row>
    <row r="30" spans="1:9" x14ac:dyDescent="0.25">
      <c r="A30" s="78"/>
      <c r="B30" s="14"/>
      <c r="C30" s="64"/>
      <c r="D30" s="14"/>
      <c r="E30" s="64"/>
      <c r="F30" s="105"/>
      <c r="G30" s="64"/>
      <c r="H30" s="104">
        <f t="shared" si="0"/>
        <v>0</v>
      </c>
      <c r="I30" s="104">
        <f t="shared" si="1"/>
        <v>0</v>
      </c>
    </row>
    <row r="31" spans="1:9" x14ac:dyDescent="0.25">
      <c r="A31" s="78"/>
      <c r="B31" s="14"/>
      <c r="C31" s="64"/>
      <c r="D31" s="14"/>
      <c r="E31" s="64"/>
      <c r="F31" s="105"/>
      <c r="G31" s="64"/>
      <c r="H31" s="104">
        <f t="shared" si="0"/>
        <v>0</v>
      </c>
      <c r="I31" s="104">
        <f t="shared" si="1"/>
        <v>0</v>
      </c>
    </row>
    <row r="32" spans="1:9" x14ac:dyDescent="0.25">
      <c r="A32" s="78"/>
      <c r="B32" s="14"/>
      <c r="C32" s="64"/>
      <c r="D32" s="14"/>
      <c r="E32" s="64"/>
      <c r="F32" s="105"/>
      <c r="G32" s="64"/>
      <c r="H32" s="104">
        <f t="shared" si="0"/>
        <v>0</v>
      </c>
      <c r="I32" s="104">
        <f t="shared" si="1"/>
        <v>0</v>
      </c>
    </row>
    <row r="33" spans="1:9" x14ac:dyDescent="0.25">
      <c r="A33" s="78"/>
      <c r="B33" s="14"/>
      <c r="C33" s="64"/>
      <c r="D33" s="14"/>
      <c r="E33" s="64"/>
      <c r="F33" s="105"/>
      <c r="G33" s="64"/>
      <c r="H33" s="104">
        <f t="shared" si="0"/>
        <v>0</v>
      </c>
      <c r="I33" s="104">
        <f t="shared" si="1"/>
        <v>0</v>
      </c>
    </row>
    <row r="34" spans="1:9" x14ac:dyDescent="0.25">
      <c r="A34" s="78"/>
      <c r="B34" s="14"/>
      <c r="C34" s="64"/>
      <c r="D34" s="14"/>
      <c r="E34" s="64"/>
      <c r="F34" s="105"/>
      <c r="G34" s="64"/>
      <c r="H34" s="105"/>
      <c r="I34" s="104">
        <f t="shared" si="1"/>
        <v>0</v>
      </c>
    </row>
    <row r="35" spans="1:9" x14ac:dyDescent="0.25">
      <c r="A35" s="78"/>
      <c r="B35" s="14"/>
      <c r="C35" s="64"/>
      <c r="D35" s="14"/>
      <c r="E35" s="64"/>
      <c r="F35" s="105"/>
      <c r="G35" s="64"/>
      <c r="H35" s="105"/>
      <c r="I35" s="104">
        <f t="shared" si="1"/>
        <v>0</v>
      </c>
    </row>
    <row r="36" spans="1:9" x14ac:dyDescent="0.25">
      <c r="A36" s="78"/>
      <c r="B36" s="14"/>
      <c r="C36" s="64"/>
      <c r="D36" s="14"/>
      <c r="E36" s="64"/>
      <c r="F36" s="105"/>
      <c r="G36" s="64"/>
      <c r="H36" s="105"/>
      <c r="I36" s="104">
        <f t="shared" si="1"/>
        <v>0</v>
      </c>
    </row>
    <row r="37" spans="1:9" x14ac:dyDescent="0.25">
      <c r="A37" s="78"/>
      <c r="B37" s="14"/>
      <c r="C37" s="64"/>
      <c r="D37" s="14"/>
      <c r="E37" s="64"/>
      <c r="F37" s="105"/>
      <c r="G37" s="64"/>
      <c r="H37" s="105"/>
      <c r="I37" s="104">
        <f t="shared" si="1"/>
        <v>0</v>
      </c>
    </row>
    <row r="38" spans="1:9" x14ac:dyDescent="0.25">
      <c r="A38" s="78"/>
      <c r="B38" s="14"/>
      <c r="C38" s="64"/>
      <c r="D38" s="14"/>
      <c r="E38" s="64"/>
      <c r="F38" s="105"/>
      <c r="G38" s="64"/>
      <c r="H38" s="105"/>
      <c r="I38" s="104">
        <f t="shared" si="1"/>
        <v>0</v>
      </c>
    </row>
    <row r="39" spans="1:9" x14ac:dyDescent="0.25">
      <c r="A39" s="78"/>
      <c r="B39" s="14"/>
      <c r="C39" s="64"/>
      <c r="D39" s="14"/>
      <c r="E39" s="64"/>
      <c r="F39" s="105"/>
      <c r="G39" s="64"/>
      <c r="H39" s="105"/>
      <c r="I39" s="104">
        <f t="shared" si="1"/>
        <v>0</v>
      </c>
    </row>
    <row r="40" spans="1:9" x14ac:dyDescent="0.25">
      <c r="A40" s="78"/>
      <c r="B40" s="14"/>
      <c r="C40" s="64"/>
      <c r="D40" s="14"/>
      <c r="E40" s="64"/>
      <c r="F40" s="105"/>
      <c r="G40" s="64"/>
      <c r="H40" s="105"/>
      <c r="I40" s="104">
        <f t="shared" si="1"/>
        <v>0</v>
      </c>
    </row>
    <row r="41" spans="1:9" x14ac:dyDescent="0.25">
      <c r="A41" s="78"/>
      <c r="B41" s="14"/>
      <c r="C41" s="64"/>
      <c r="D41" s="14"/>
      <c r="E41" s="64"/>
      <c r="F41" s="105"/>
      <c r="G41" s="64"/>
      <c r="H41" s="105"/>
      <c r="I41" s="104">
        <f t="shared" si="1"/>
        <v>0</v>
      </c>
    </row>
    <row r="42" spans="1:9" x14ac:dyDescent="0.25">
      <c r="A42" s="78"/>
      <c r="B42" s="14"/>
      <c r="C42" s="64"/>
      <c r="D42" s="14"/>
      <c r="E42" s="64"/>
      <c r="F42" s="105"/>
      <c r="G42" s="64"/>
      <c r="H42" s="105"/>
      <c r="I42" s="105"/>
    </row>
    <row r="43" spans="1:9" x14ac:dyDescent="0.25">
      <c r="A43" s="78"/>
      <c r="B43" s="14"/>
      <c r="C43" s="64"/>
      <c r="D43" s="14"/>
      <c r="E43" s="64"/>
      <c r="F43" s="105"/>
      <c r="G43" s="64"/>
      <c r="H43" s="105"/>
      <c r="I43" s="105"/>
    </row>
    <row r="44" spans="1:9" x14ac:dyDescent="0.25">
      <c r="A44" s="78"/>
      <c r="B44" s="14"/>
      <c r="C44" s="64"/>
      <c r="D44" s="14"/>
      <c r="E44" s="64"/>
      <c r="F44" s="105"/>
      <c r="G44" s="64"/>
      <c r="H44" s="105"/>
      <c r="I44" s="105"/>
    </row>
    <row r="45" spans="1:9" x14ac:dyDescent="0.25">
      <c r="A45" s="78"/>
      <c r="B45" s="14"/>
      <c r="C45" s="64"/>
      <c r="D45" s="14"/>
      <c r="E45" s="64"/>
      <c r="F45" s="105"/>
      <c r="G45" s="64"/>
      <c r="H45" s="105"/>
      <c r="I45" s="105"/>
    </row>
    <row r="46" spans="1:9" x14ac:dyDescent="0.25">
      <c r="A46" s="78"/>
      <c r="B46" s="14"/>
      <c r="C46" s="64"/>
      <c r="D46" s="14"/>
      <c r="E46" s="64"/>
      <c r="F46" s="105"/>
      <c r="G46" s="64"/>
      <c r="H46" s="105"/>
      <c r="I46" s="105"/>
    </row>
    <row r="47" spans="1:9" x14ac:dyDescent="0.25">
      <c r="A47" s="78"/>
      <c r="B47" s="14"/>
      <c r="C47" s="64"/>
      <c r="D47" s="14"/>
      <c r="E47" s="64"/>
      <c r="F47" s="105"/>
      <c r="G47" s="64"/>
      <c r="H47" s="105"/>
      <c r="I47" s="105"/>
    </row>
    <row r="48" spans="1:9" x14ac:dyDescent="0.25">
      <c r="A48" s="78"/>
      <c r="B48" s="14"/>
      <c r="C48" s="64"/>
      <c r="D48" s="14"/>
      <c r="E48" s="64"/>
      <c r="F48" s="105"/>
      <c r="G48" s="64"/>
      <c r="H48" s="105"/>
      <c r="I48" s="105"/>
    </row>
    <row r="49" spans="1:9" x14ac:dyDescent="0.25">
      <c r="A49" s="78"/>
      <c r="B49" s="14"/>
      <c r="C49" s="64"/>
      <c r="D49" s="14"/>
      <c r="E49" s="64"/>
      <c r="F49" s="105"/>
      <c r="G49" s="64"/>
      <c r="H49" s="105"/>
      <c r="I49" s="105"/>
    </row>
    <row r="50" spans="1:9" x14ac:dyDescent="0.25">
      <c r="A50" s="78"/>
      <c r="B50" s="14"/>
      <c r="C50" s="64"/>
      <c r="D50" s="14"/>
      <c r="E50" s="64"/>
      <c r="F50" s="105"/>
      <c r="G50" s="64"/>
      <c r="H50" s="105"/>
      <c r="I50" s="105"/>
    </row>
    <row r="51" spans="1:9" x14ac:dyDescent="0.25">
      <c r="A51" s="78"/>
      <c r="B51" s="14"/>
      <c r="C51" s="64"/>
      <c r="D51" s="14"/>
      <c r="E51" s="64"/>
      <c r="F51" s="105"/>
      <c r="G51" s="64"/>
      <c r="H51" s="105"/>
      <c r="I51" s="105"/>
    </row>
    <row r="52" spans="1:9" x14ac:dyDescent="0.25">
      <c r="A52" s="78"/>
      <c r="B52" s="14"/>
      <c r="C52" s="64"/>
      <c r="D52" s="14"/>
      <c r="E52" s="64"/>
      <c r="F52" s="105"/>
      <c r="G52" s="64"/>
      <c r="H52" s="105"/>
      <c r="I52" s="105"/>
    </row>
    <row r="53" spans="1:9" x14ac:dyDescent="0.25">
      <c r="A53" s="78"/>
      <c r="B53" s="14"/>
      <c r="C53" s="64"/>
      <c r="D53" s="14"/>
      <c r="E53" s="64"/>
      <c r="F53" s="105"/>
      <c r="G53" s="64"/>
      <c r="H53" s="105"/>
      <c r="I53" s="105"/>
    </row>
    <row r="54" spans="1:9" x14ac:dyDescent="0.25">
      <c r="A54" s="78"/>
      <c r="B54" s="14"/>
      <c r="C54" s="64"/>
      <c r="D54" s="14"/>
      <c r="E54" s="64"/>
      <c r="F54" s="105"/>
      <c r="G54" s="64"/>
      <c r="H54" s="105"/>
      <c r="I54" s="105"/>
    </row>
    <row r="55" spans="1:9" x14ac:dyDescent="0.25">
      <c r="A55" s="78"/>
      <c r="B55" s="14"/>
      <c r="C55" s="64"/>
      <c r="D55" s="14"/>
      <c r="E55" s="64"/>
      <c r="F55" s="105"/>
      <c r="G55" s="64"/>
      <c r="H55" s="105"/>
      <c r="I55" s="105"/>
    </row>
    <row r="56" spans="1:9" x14ac:dyDescent="0.25">
      <c r="A56" s="78"/>
      <c r="B56" s="14"/>
      <c r="C56" s="64"/>
      <c r="D56" s="14"/>
      <c r="E56" s="64"/>
      <c r="F56" s="105"/>
      <c r="G56" s="64"/>
      <c r="H56" s="105"/>
      <c r="I56" s="105"/>
    </row>
    <row r="57" spans="1:9" x14ac:dyDescent="0.25">
      <c r="A57" s="78"/>
      <c r="B57" s="14"/>
      <c r="C57" s="64"/>
      <c r="D57" s="14"/>
      <c r="E57" s="64"/>
      <c r="F57" s="105"/>
      <c r="G57" s="64"/>
      <c r="H57" s="105"/>
      <c r="I57" s="105"/>
    </row>
    <row r="58" spans="1:9" x14ac:dyDescent="0.25">
      <c r="A58" s="78"/>
      <c r="B58" s="14"/>
      <c r="C58" s="64"/>
      <c r="D58" s="14"/>
      <c r="E58" s="64"/>
      <c r="F58" s="105"/>
      <c r="G58" s="64"/>
      <c r="H58" s="105"/>
      <c r="I58" s="105"/>
    </row>
    <row r="59" spans="1:9" x14ac:dyDescent="0.25">
      <c r="A59" s="78"/>
      <c r="B59" s="14"/>
      <c r="C59" s="64"/>
      <c r="D59" s="14"/>
      <c r="E59" s="64"/>
      <c r="F59" s="105"/>
      <c r="G59" s="64"/>
      <c r="H59" s="105"/>
      <c r="I59" s="105"/>
    </row>
    <row r="60" spans="1:9" x14ac:dyDescent="0.25">
      <c r="A60" s="78"/>
      <c r="B60" s="14"/>
      <c r="C60" s="64"/>
      <c r="D60" s="14"/>
      <c r="E60" s="64"/>
      <c r="F60" s="105"/>
      <c r="G60" s="64"/>
      <c r="H60" s="105"/>
      <c r="I60" s="105"/>
    </row>
    <row r="61" spans="1:9" x14ac:dyDescent="0.25">
      <c r="A61" s="78"/>
      <c r="B61" s="14"/>
      <c r="C61" s="64"/>
      <c r="D61" s="14"/>
      <c r="E61" s="64"/>
      <c r="F61" s="105"/>
      <c r="G61" s="64"/>
      <c r="H61" s="105"/>
      <c r="I61" s="105"/>
    </row>
    <row r="62" spans="1:9" x14ac:dyDescent="0.25">
      <c r="A62" s="78"/>
      <c r="B62" s="14"/>
      <c r="C62" s="64"/>
      <c r="D62" s="14"/>
      <c r="E62" s="64"/>
      <c r="F62" s="64"/>
      <c r="G62" s="64"/>
      <c r="H62" s="64"/>
      <c r="I62" s="64"/>
    </row>
    <row r="63" spans="1:9" x14ac:dyDescent="0.25">
      <c r="A63" s="78"/>
      <c r="B63" s="14"/>
      <c r="C63" s="64"/>
      <c r="D63" s="14"/>
      <c r="E63" s="64"/>
      <c r="F63" s="64"/>
      <c r="G63" s="64"/>
      <c r="H63" s="64"/>
      <c r="I63" s="64"/>
    </row>
    <row r="64" spans="1:9" x14ac:dyDescent="0.25">
      <c r="A64" s="78"/>
      <c r="B64" s="14"/>
      <c r="C64" s="64"/>
      <c r="D64" s="14"/>
      <c r="E64" s="64"/>
      <c r="F64" s="64"/>
      <c r="G64" s="64"/>
      <c r="H64" s="64"/>
      <c r="I64" s="64"/>
    </row>
    <row r="65" spans="1:9" x14ac:dyDescent="0.25">
      <c r="A65" s="78"/>
      <c r="B65" s="14"/>
      <c r="C65" s="64"/>
      <c r="D65" s="14"/>
      <c r="E65" s="64"/>
      <c r="F65" s="64"/>
      <c r="G65" s="64"/>
      <c r="H65" s="64"/>
      <c r="I65" s="64"/>
    </row>
    <row r="66" spans="1:9" x14ac:dyDescent="0.25">
      <c r="A66" s="78"/>
      <c r="B66" s="14"/>
      <c r="C66" s="64"/>
      <c r="D66" s="14"/>
      <c r="E66" s="64"/>
      <c r="F66" s="64"/>
      <c r="G66" s="64"/>
      <c r="H66" s="64"/>
      <c r="I66" s="64"/>
    </row>
    <row r="67" spans="1:9" x14ac:dyDescent="0.25">
      <c r="A67" s="78"/>
      <c r="B67" s="14"/>
      <c r="C67" s="64"/>
      <c r="D67" s="14"/>
      <c r="E67" s="64"/>
      <c r="F67" s="64"/>
      <c r="G67" s="64"/>
      <c r="H67" s="64"/>
      <c r="I67" s="64"/>
    </row>
    <row r="68" spans="1:9" x14ac:dyDescent="0.25">
      <c r="A68" s="78"/>
      <c r="B68" s="14"/>
      <c r="C68" s="64"/>
      <c r="D68" s="14"/>
      <c r="E68" s="64"/>
      <c r="F68" s="64"/>
      <c r="G68" s="64"/>
      <c r="H68" s="64"/>
      <c r="I68" s="64"/>
    </row>
    <row r="69" spans="1:9" x14ac:dyDescent="0.25">
      <c r="A69" s="78"/>
      <c r="B69" s="14"/>
      <c r="C69" s="64"/>
      <c r="D69" s="14"/>
      <c r="E69" s="64"/>
      <c r="F69" s="64"/>
      <c r="G69" s="64"/>
      <c r="H69" s="64"/>
      <c r="I69" s="64"/>
    </row>
    <row r="70" spans="1:9" x14ac:dyDescent="0.25">
      <c r="A70" s="78"/>
      <c r="B70" s="14"/>
      <c r="C70" s="64"/>
      <c r="D70" s="14"/>
      <c r="E70" s="64"/>
      <c r="F70" s="64"/>
      <c r="G70" s="64"/>
      <c r="H70" s="64"/>
      <c r="I70" s="64"/>
    </row>
    <row r="71" spans="1:9" x14ac:dyDescent="0.25">
      <c r="A71" s="78"/>
      <c r="B71" s="14"/>
      <c r="C71" s="64"/>
      <c r="D71" s="14"/>
      <c r="E71" s="64"/>
      <c r="F71" s="64"/>
      <c r="G71" s="64"/>
      <c r="H71" s="64"/>
      <c r="I71" s="64"/>
    </row>
    <row r="72" spans="1:9" x14ac:dyDescent="0.25">
      <c r="A72" s="78"/>
      <c r="B72" s="14"/>
      <c r="C72" s="64"/>
      <c r="D72" s="14"/>
      <c r="E72" s="64"/>
      <c r="F72" s="64"/>
      <c r="G72" s="64"/>
      <c r="H72" s="64"/>
      <c r="I72" s="64"/>
    </row>
    <row r="73" spans="1:9" x14ac:dyDescent="0.25">
      <c r="A73" s="78"/>
      <c r="B73" s="14"/>
      <c r="C73" s="64"/>
      <c r="D73" s="14"/>
      <c r="E73" s="64"/>
      <c r="F73" s="64"/>
      <c r="G73" s="64"/>
      <c r="H73" s="64"/>
      <c r="I73" s="64"/>
    </row>
    <row r="74" spans="1:9" x14ac:dyDescent="0.25">
      <c r="A74" s="78"/>
      <c r="B74" s="14"/>
      <c r="C74" s="64"/>
      <c r="D74" s="14"/>
      <c r="E74" s="64"/>
      <c r="F74" s="64"/>
      <c r="G74" s="64"/>
      <c r="H74" s="64"/>
      <c r="I74" s="64"/>
    </row>
    <row r="75" spans="1:9" x14ac:dyDescent="0.25">
      <c r="A75" s="78"/>
      <c r="B75" s="14"/>
      <c r="C75" s="64"/>
      <c r="D75" s="14"/>
      <c r="E75" s="64"/>
      <c r="F75" s="64"/>
      <c r="G75" s="64"/>
      <c r="H75" s="64"/>
      <c r="I75" s="64"/>
    </row>
    <row r="76" spans="1:9" x14ac:dyDescent="0.25">
      <c r="A76" s="78"/>
      <c r="B76" s="14"/>
      <c r="C76" s="64"/>
      <c r="D76" s="14"/>
      <c r="E76" s="64"/>
      <c r="F76" s="64"/>
      <c r="G76" s="64"/>
      <c r="H76" s="64"/>
      <c r="I76" s="64"/>
    </row>
    <row r="77" spans="1:9" x14ac:dyDescent="0.25">
      <c r="A77" s="78"/>
      <c r="B77" s="14"/>
      <c r="C77" s="64"/>
      <c r="D77" s="14"/>
      <c r="E77" s="64"/>
      <c r="F77" s="64"/>
      <c r="G77" s="64"/>
      <c r="H77" s="64"/>
      <c r="I77" s="64"/>
    </row>
    <row r="78" spans="1:9" x14ac:dyDescent="0.25">
      <c r="A78" s="78"/>
      <c r="B78" s="14"/>
      <c r="C78" s="64"/>
      <c r="D78" s="14"/>
      <c r="E78" s="64"/>
      <c r="F78" s="64"/>
      <c r="G78" s="64"/>
      <c r="H78" s="64"/>
      <c r="I78" s="64"/>
    </row>
    <row r="79" spans="1:9" x14ac:dyDescent="0.25">
      <c r="A79" s="78"/>
      <c r="B79" s="14"/>
      <c r="C79" s="64"/>
      <c r="D79" s="14"/>
      <c r="E79" s="64"/>
      <c r="F79" s="64"/>
      <c r="G79" s="64"/>
      <c r="H79" s="64"/>
      <c r="I79" s="64"/>
    </row>
    <row r="80" spans="1:9" x14ac:dyDescent="0.25">
      <c r="A80" s="78"/>
      <c r="B80" s="14"/>
      <c r="C80" s="64"/>
      <c r="D80" s="14"/>
      <c r="E80" s="64"/>
      <c r="F80" s="64"/>
      <c r="G80" s="64"/>
      <c r="H80" s="64"/>
      <c r="I80" s="64"/>
    </row>
    <row r="81" spans="1:9" x14ac:dyDescent="0.25">
      <c r="A81" s="78"/>
      <c r="B81" s="14"/>
      <c r="C81" s="64"/>
      <c r="D81" s="14"/>
      <c r="E81" s="64"/>
      <c r="F81" s="64"/>
      <c r="G81" s="64"/>
      <c r="H81" s="64"/>
      <c r="I81" s="64"/>
    </row>
    <row r="82" spans="1:9" x14ac:dyDescent="0.25">
      <c r="A82" s="78"/>
      <c r="B82" s="14"/>
      <c r="C82" s="64"/>
      <c r="D82" s="14"/>
      <c r="E82" s="64"/>
      <c r="F82" s="64"/>
      <c r="G82" s="64"/>
      <c r="H82" s="64"/>
      <c r="I82" s="64"/>
    </row>
    <row r="83" spans="1:9" x14ac:dyDescent="0.25">
      <c r="A83" s="78"/>
      <c r="B83" s="14"/>
      <c r="C83" s="64"/>
      <c r="D83" s="14"/>
      <c r="E83" s="64"/>
      <c r="F83" s="64"/>
      <c r="G83" s="64"/>
      <c r="H83" s="64"/>
      <c r="I83" s="64"/>
    </row>
    <row r="84" spans="1:9" x14ac:dyDescent="0.25">
      <c r="A84" s="78"/>
      <c r="B84" s="14"/>
      <c r="C84" s="64"/>
      <c r="D84" s="14"/>
      <c r="E84" s="64"/>
      <c r="F84" s="64"/>
      <c r="G84" s="64"/>
      <c r="H84" s="64"/>
      <c r="I84" s="64"/>
    </row>
    <row r="85" spans="1:9" x14ac:dyDescent="0.25">
      <c r="A85" s="78"/>
      <c r="B85" s="14"/>
      <c r="C85" s="64"/>
      <c r="D85" s="14"/>
      <c r="E85" s="64"/>
      <c r="F85" s="64"/>
      <c r="G85" s="64"/>
      <c r="H85" s="64"/>
      <c r="I85" s="64"/>
    </row>
    <row r="86" spans="1:9" x14ac:dyDescent="0.25">
      <c r="A86" s="78"/>
      <c r="B86" s="14"/>
      <c r="C86" s="64"/>
      <c r="D86" s="14"/>
      <c r="E86" s="64"/>
      <c r="F86" s="64"/>
      <c r="G86" s="64"/>
      <c r="H86" s="64"/>
      <c r="I86" s="64"/>
    </row>
    <row r="87" spans="1:9" x14ac:dyDescent="0.25">
      <c r="A87" s="78"/>
      <c r="B87" s="14"/>
      <c r="C87" s="64"/>
      <c r="D87" s="14"/>
      <c r="E87" s="64"/>
      <c r="F87" s="64"/>
      <c r="G87" s="64"/>
      <c r="H87" s="64"/>
      <c r="I87" s="64"/>
    </row>
    <row r="88" spans="1:9" x14ac:dyDescent="0.25">
      <c r="A88" s="78"/>
      <c r="B88" s="14"/>
      <c r="C88" s="64"/>
      <c r="D88" s="14"/>
      <c r="E88" s="64"/>
      <c r="F88" s="64"/>
      <c r="G88" s="64"/>
      <c r="H88" s="64"/>
      <c r="I88" s="64"/>
    </row>
    <row r="89" spans="1:9" x14ac:dyDescent="0.25">
      <c r="A89" s="78"/>
      <c r="B89" s="14"/>
      <c r="C89" s="64"/>
      <c r="D89" s="14"/>
      <c r="E89" s="64"/>
      <c r="F89" s="64"/>
      <c r="G89" s="64"/>
      <c r="H89" s="64"/>
      <c r="I89" s="64"/>
    </row>
    <row r="90" spans="1:9" x14ac:dyDescent="0.25">
      <c r="A90" s="78"/>
      <c r="B90" s="14"/>
      <c r="C90" s="64"/>
      <c r="D90" s="14"/>
      <c r="E90" s="64"/>
      <c r="F90" s="64"/>
      <c r="G90" s="64"/>
      <c r="H90" s="64"/>
      <c r="I90" s="64"/>
    </row>
    <row r="91" spans="1:9" x14ac:dyDescent="0.25">
      <c r="A91" s="78"/>
      <c r="B91" s="14"/>
      <c r="C91" s="64"/>
      <c r="D91" s="14"/>
      <c r="E91" s="64"/>
      <c r="F91" s="64"/>
      <c r="G91" s="64"/>
      <c r="H91" s="64"/>
      <c r="I91" s="64"/>
    </row>
    <row r="92" spans="1:9" x14ac:dyDescent="0.25">
      <c r="A92" s="78"/>
      <c r="B92" s="14"/>
      <c r="C92" s="64"/>
      <c r="D92" s="14"/>
      <c r="E92" s="64"/>
      <c r="F92" s="64"/>
      <c r="G92" s="64"/>
      <c r="H92" s="64"/>
      <c r="I92" s="64"/>
    </row>
    <row r="93" spans="1:9" x14ac:dyDescent="0.25">
      <c r="A93" s="78"/>
      <c r="B93" s="14"/>
      <c r="C93" s="64"/>
      <c r="D93" s="14"/>
      <c r="E93" s="64"/>
      <c r="F93" s="64"/>
      <c r="G93" s="64"/>
      <c r="H93" s="64"/>
      <c r="I93" s="64"/>
    </row>
    <row r="94" spans="1:9" x14ac:dyDescent="0.25">
      <c r="A94" s="78"/>
      <c r="B94" s="14"/>
      <c r="C94" s="64"/>
      <c r="D94" s="14"/>
      <c r="E94" s="64"/>
      <c r="F94" s="64"/>
      <c r="G94" s="64"/>
      <c r="H94" s="64"/>
      <c r="I94" s="64"/>
    </row>
    <row r="95" spans="1:9" x14ac:dyDescent="0.25">
      <c r="A95" s="78"/>
      <c r="B95" s="14"/>
      <c r="C95" s="64"/>
      <c r="D95" s="14"/>
      <c r="E95" s="64"/>
      <c r="F95" s="64"/>
      <c r="G95" s="64"/>
      <c r="H95" s="64"/>
      <c r="I95" s="64"/>
    </row>
    <row r="96" spans="1:9" x14ac:dyDescent="0.25">
      <c r="A96" s="78"/>
      <c r="B96" s="14"/>
      <c r="C96" s="64"/>
      <c r="D96" s="14"/>
      <c r="E96" s="64"/>
      <c r="F96" s="64"/>
      <c r="G96" s="64"/>
      <c r="H96" s="64"/>
      <c r="I96" s="64"/>
    </row>
    <row r="97" spans="1:9" x14ac:dyDescent="0.25">
      <c r="A97" s="78"/>
      <c r="B97" s="14"/>
      <c r="C97" s="64"/>
      <c r="D97" s="14"/>
      <c r="E97" s="64"/>
      <c r="F97" s="64"/>
      <c r="G97" s="64"/>
      <c r="H97" s="64"/>
      <c r="I97" s="64"/>
    </row>
    <row r="98" spans="1:9" x14ac:dyDescent="0.25">
      <c r="A98" s="78"/>
      <c r="B98" s="14"/>
      <c r="C98" s="64"/>
      <c r="D98" s="14"/>
      <c r="E98" s="64"/>
      <c r="F98" s="64"/>
      <c r="G98" s="64"/>
      <c r="H98" s="64"/>
      <c r="I98" s="64"/>
    </row>
    <row r="99" spans="1:9" x14ac:dyDescent="0.25">
      <c r="A99" s="78"/>
      <c r="B99" s="14"/>
      <c r="C99" s="64"/>
      <c r="D99" s="14"/>
      <c r="E99" s="64"/>
      <c r="F99" s="64"/>
      <c r="G99" s="64"/>
      <c r="H99" s="64"/>
      <c r="I99" s="64"/>
    </row>
    <row r="100" spans="1:9" x14ac:dyDescent="0.25">
      <c r="A100" s="78"/>
      <c r="B100" s="14"/>
      <c r="C100" s="64"/>
      <c r="D100" s="14"/>
      <c r="E100" s="64"/>
      <c r="F100" s="64"/>
      <c r="G100" s="64"/>
      <c r="H100" s="64"/>
      <c r="I100" s="64"/>
    </row>
    <row r="101" spans="1:9" x14ac:dyDescent="0.25">
      <c r="A101" s="78"/>
      <c r="B101" s="14"/>
      <c r="C101" s="64"/>
      <c r="D101" s="14"/>
      <c r="E101" s="64"/>
      <c r="F101" s="64"/>
      <c r="G101" s="64"/>
      <c r="H101" s="64"/>
      <c r="I101" s="64"/>
    </row>
    <row r="102" spans="1:9" x14ac:dyDescent="0.25">
      <c r="A102" s="78"/>
      <c r="B102" s="14"/>
      <c r="C102" s="64"/>
      <c r="D102" s="14"/>
      <c r="E102" s="64"/>
      <c r="F102" s="64"/>
      <c r="G102" s="64"/>
      <c r="H102" s="64"/>
      <c r="I102" s="64"/>
    </row>
    <row r="103" spans="1:9" x14ac:dyDescent="0.25">
      <c r="A103" s="78"/>
      <c r="B103" s="14"/>
      <c r="C103" s="64"/>
      <c r="D103" s="14"/>
      <c r="E103" s="64"/>
      <c r="F103" s="64"/>
      <c r="G103" s="64"/>
      <c r="H103" s="64"/>
      <c r="I103" s="64"/>
    </row>
    <row r="104" spans="1:9" x14ac:dyDescent="0.25">
      <c r="A104" s="78"/>
      <c r="B104" s="14"/>
      <c r="C104" s="64"/>
      <c r="D104" s="14"/>
      <c r="E104" s="64"/>
      <c r="F104" s="64"/>
      <c r="G104" s="64"/>
      <c r="H104" s="64"/>
      <c r="I104" s="64"/>
    </row>
    <row r="105" spans="1:9" x14ac:dyDescent="0.25">
      <c r="A105" s="78"/>
      <c r="B105" s="14"/>
      <c r="C105" s="64"/>
      <c r="D105" s="14"/>
      <c r="E105" s="64"/>
      <c r="F105" s="64"/>
      <c r="G105" s="64"/>
      <c r="H105" s="64"/>
      <c r="I105" s="64"/>
    </row>
    <row r="106" spans="1:9" x14ac:dyDescent="0.25">
      <c r="A106" s="78"/>
      <c r="B106" s="14"/>
      <c r="C106" s="64"/>
      <c r="D106" s="14"/>
      <c r="E106" s="64"/>
      <c r="F106" s="64"/>
      <c r="G106" s="64"/>
      <c r="H106" s="64"/>
      <c r="I106" s="64"/>
    </row>
    <row r="107" spans="1:9" x14ac:dyDescent="0.25">
      <c r="A107" s="78"/>
      <c r="B107" s="14"/>
      <c r="C107" s="64"/>
      <c r="D107" s="14"/>
      <c r="E107" s="64"/>
      <c r="F107" s="64"/>
      <c r="G107" s="64"/>
      <c r="H107" s="64"/>
      <c r="I107" s="64"/>
    </row>
    <row r="108" spans="1:9" x14ac:dyDescent="0.25">
      <c r="A108" s="78"/>
      <c r="B108" s="14"/>
      <c r="C108" s="64"/>
      <c r="D108" s="14"/>
      <c r="E108" s="64"/>
      <c r="F108" s="64"/>
      <c r="G108" s="64"/>
      <c r="H108" s="64"/>
      <c r="I108" s="64"/>
    </row>
    <row r="109" spans="1:9" x14ac:dyDescent="0.25">
      <c r="A109" s="78"/>
      <c r="B109" s="14"/>
      <c r="C109" s="64"/>
      <c r="D109" s="14"/>
      <c r="E109" s="64"/>
      <c r="F109" s="64"/>
      <c r="G109" s="64"/>
      <c r="H109" s="64"/>
      <c r="I109" s="64"/>
    </row>
    <row r="110" spans="1:9" x14ac:dyDescent="0.25">
      <c r="A110" s="78"/>
      <c r="B110" s="14"/>
      <c r="C110" s="64"/>
      <c r="D110" s="14"/>
      <c r="E110" s="64"/>
      <c r="F110" s="64"/>
      <c r="G110" s="64"/>
      <c r="H110" s="64"/>
      <c r="I110" s="64"/>
    </row>
    <row r="111" spans="1:9" x14ac:dyDescent="0.25">
      <c r="A111" s="78"/>
      <c r="B111" s="14"/>
      <c r="C111" s="64"/>
      <c r="D111" s="14"/>
      <c r="E111" s="64"/>
      <c r="F111" s="64"/>
      <c r="G111" s="64"/>
      <c r="H111" s="64"/>
      <c r="I111" s="64"/>
    </row>
  </sheetData>
  <mergeCells count="7">
    <mergeCell ref="B2:B4"/>
    <mergeCell ref="C2:C4"/>
    <mergeCell ref="D2:D4"/>
    <mergeCell ref="E2:H2"/>
    <mergeCell ref="I2:I4"/>
    <mergeCell ref="E3:F3"/>
    <mergeCell ref="G3:H3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002060"/>
  </sheetPr>
  <dimension ref="A1:I111"/>
  <sheetViews>
    <sheetView workbookViewId="0">
      <selection activeCell="H5" sqref="H5:I74"/>
    </sheetView>
  </sheetViews>
  <sheetFormatPr defaultRowHeight="15" x14ac:dyDescent="0.25"/>
  <cols>
    <col min="1" max="1" width="22.7109375" customWidth="1"/>
    <col min="2" max="2" width="5.5703125" customWidth="1"/>
    <col min="3" max="3" width="11.42578125" customWidth="1"/>
    <col min="4" max="4" width="27.28515625" customWidth="1"/>
    <col min="5" max="5" width="10.5703125" customWidth="1"/>
    <col min="6" max="6" width="10.85546875" customWidth="1"/>
    <col min="7" max="7" width="9.85546875" customWidth="1"/>
    <col min="8" max="8" width="10.28515625" customWidth="1"/>
    <col min="9" max="9" width="13.5703125" customWidth="1"/>
  </cols>
  <sheetData>
    <row r="1" spans="1:9" s="79" customFormat="1" ht="32.25" customHeight="1" x14ac:dyDescent="0.4">
      <c r="A1" s="78"/>
      <c r="B1" s="86" t="s">
        <v>170</v>
      </c>
      <c r="C1" s="80"/>
      <c r="E1" s="80"/>
      <c r="F1" s="80"/>
      <c r="G1" s="80"/>
      <c r="H1" s="80"/>
      <c r="I1" s="80"/>
    </row>
    <row r="2" spans="1:9" ht="19.5" customHeight="1" x14ac:dyDescent="0.25">
      <c r="A2" s="78"/>
      <c r="B2" s="158" t="s">
        <v>26</v>
      </c>
      <c r="C2" s="158" t="s">
        <v>159</v>
      </c>
      <c r="D2" s="158" t="s">
        <v>160</v>
      </c>
      <c r="E2" s="158" t="s">
        <v>161</v>
      </c>
      <c r="F2" s="158"/>
      <c r="G2" s="158"/>
      <c r="H2" s="158"/>
      <c r="I2" s="158" t="s">
        <v>162</v>
      </c>
    </row>
    <row r="3" spans="1:9" ht="18" customHeight="1" x14ac:dyDescent="0.25">
      <c r="A3" s="78"/>
      <c r="B3" s="158"/>
      <c r="C3" s="158"/>
      <c r="D3" s="158"/>
      <c r="E3" s="158" t="s">
        <v>142</v>
      </c>
      <c r="F3" s="158"/>
      <c r="G3" s="158" t="s">
        <v>163</v>
      </c>
      <c r="H3" s="158"/>
      <c r="I3" s="158"/>
    </row>
    <row r="4" spans="1:9" ht="19.5" customHeight="1" thickBot="1" x14ac:dyDescent="0.3">
      <c r="A4" s="78"/>
      <c r="B4" s="159"/>
      <c r="C4" s="159"/>
      <c r="D4" s="159"/>
      <c r="E4" s="88"/>
      <c r="F4" s="87">
        <v>0.6</v>
      </c>
      <c r="G4" s="88"/>
      <c r="H4" s="87">
        <v>0.4</v>
      </c>
      <c r="I4" s="159"/>
    </row>
    <row r="5" spans="1:9" ht="24" customHeight="1" x14ac:dyDescent="0.25">
      <c r="A5" s="78"/>
      <c r="B5" s="81">
        <v>1</v>
      </c>
      <c r="C5" s="81">
        <f>'DAFTAR SISWA'!B6</f>
        <v>1255</v>
      </c>
      <c r="D5" s="82" t="str">
        <f>'DAFTAR SISWA'!D6</f>
        <v>Adya Woro Anggraeni</v>
      </c>
      <c r="E5" s="81">
        <v>75</v>
      </c>
      <c r="F5" s="104">
        <f>E5*60%</f>
        <v>45</v>
      </c>
      <c r="G5" s="81">
        <v>75</v>
      </c>
      <c r="H5" s="104">
        <f>G5*40%</f>
        <v>30</v>
      </c>
      <c r="I5" s="104">
        <f>SUM(F5+H5)</f>
        <v>75</v>
      </c>
    </row>
    <row r="6" spans="1:9" ht="21.75" customHeight="1" x14ac:dyDescent="0.25">
      <c r="A6" s="78"/>
      <c r="B6" s="64">
        <v>2</v>
      </c>
      <c r="C6" s="64">
        <f>'DAFTAR SISWA'!B7</f>
        <v>1349</v>
      </c>
      <c r="D6" s="14" t="str">
        <f>'DAFTAR SISWA'!D7</f>
        <v>Amanda Nikeisya Sudibyo</v>
      </c>
      <c r="E6" s="64">
        <v>80</v>
      </c>
      <c r="F6" s="104">
        <v>50</v>
      </c>
      <c r="G6" s="64">
        <v>60</v>
      </c>
      <c r="H6" s="104">
        <f t="shared" ref="H6:H33" si="0">G6*40%</f>
        <v>24</v>
      </c>
      <c r="I6" s="104">
        <f t="shared" ref="I6:I41" si="1">SUM(F6+H6)</f>
        <v>74</v>
      </c>
    </row>
    <row r="7" spans="1:9" x14ac:dyDescent="0.25">
      <c r="A7" s="78"/>
      <c r="B7" s="64">
        <v>3</v>
      </c>
      <c r="C7" s="64">
        <f>'DAFTAR SISWA'!B8</f>
        <v>1257</v>
      </c>
      <c r="D7" s="14" t="str">
        <f>'DAFTAR SISWA'!D8</f>
        <v>Bimo Anggamahenda</v>
      </c>
      <c r="E7" s="64"/>
      <c r="F7" s="104">
        <f t="shared" ref="F7:F29" si="2">E7*60%</f>
        <v>0</v>
      </c>
      <c r="G7" s="64"/>
      <c r="H7" s="104">
        <f t="shared" si="0"/>
        <v>0</v>
      </c>
      <c r="I7" s="104">
        <f t="shared" si="1"/>
        <v>0</v>
      </c>
    </row>
    <row r="8" spans="1:9" ht="18" customHeight="1" x14ac:dyDescent="0.25">
      <c r="A8" s="78"/>
      <c r="B8" s="64">
        <v>4</v>
      </c>
      <c r="C8" s="64">
        <f>'DAFTAR SISWA'!B9</f>
        <v>1258</v>
      </c>
      <c r="D8" s="14" t="str">
        <f>'DAFTAR SISWA'!D9</f>
        <v>Bungah Rizki Rokhimah</v>
      </c>
      <c r="E8" s="64"/>
      <c r="F8" s="104">
        <f t="shared" si="2"/>
        <v>0</v>
      </c>
      <c r="G8" s="64"/>
      <c r="H8" s="104">
        <f t="shared" si="0"/>
        <v>0</v>
      </c>
      <c r="I8" s="104">
        <f t="shared" si="1"/>
        <v>0</v>
      </c>
    </row>
    <row r="9" spans="1:9" ht="18.75" customHeight="1" x14ac:dyDescent="0.25">
      <c r="A9" s="78"/>
      <c r="B9" s="64">
        <v>5</v>
      </c>
      <c r="C9" s="64">
        <f>'DAFTAR SISWA'!B10</f>
        <v>1259</v>
      </c>
      <c r="D9" s="14" t="str">
        <f>'DAFTAR SISWA'!D10</f>
        <v>Enggar Megawantoro</v>
      </c>
      <c r="E9" s="64"/>
      <c r="F9" s="104">
        <f t="shared" si="2"/>
        <v>0</v>
      </c>
      <c r="G9" s="64"/>
      <c r="H9" s="104">
        <f t="shared" si="0"/>
        <v>0</v>
      </c>
      <c r="I9" s="104">
        <f t="shared" si="1"/>
        <v>0</v>
      </c>
    </row>
    <row r="10" spans="1:9" ht="18" customHeight="1" x14ac:dyDescent="0.25">
      <c r="A10" s="78"/>
      <c r="B10" s="64">
        <v>6</v>
      </c>
      <c r="C10" s="64">
        <f>'DAFTAR SISWA'!B11</f>
        <v>1260</v>
      </c>
      <c r="D10" s="14" t="str">
        <f>'DAFTAR SISWA'!D11</f>
        <v xml:space="preserve">Firman Ainur Rahmad </v>
      </c>
      <c r="E10" s="64"/>
      <c r="F10" s="104">
        <f t="shared" si="2"/>
        <v>0</v>
      </c>
      <c r="G10" s="64"/>
      <c r="H10" s="104">
        <f t="shared" si="0"/>
        <v>0</v>
      </c>
      <c r="I10" s="104">
        <f t="shared" si="1"/>
        <v>0</v>
      </c>
    </row>
    <row r="11" spans="1:9" ht="18" customHeight="1" x14ac:dyDescent="0.25">
      <c r="A11" s="78"/>
      <c r="B11" s="64">
        <v>7</v>
      </c>
      <c r="C11" s="64">
        <f>'DAFTAR SISWA'!B12</f>
        <v>1263</v>
      </c>
      <c r="D11" s="14" t="str">
        <f>'DAFTAR SISWA'!D12</f>
        <v>Indra Setyawan</v>
      </c>
      <c r="E11" s="64"/>
      <c r="F11" s="104">
        <f t="shared" si="2"/>
        <v>0</v>
      </c>
      <c r="G11" s="64"/>
      <c r="H11" s="104">
        <f t="shared" si="0"/>
        <v>0</v>
      </c>
      <c r="I11" s="104">
        <f t="shared" si="1"/>
        <v>0</v>
      </c>
    </row>
    <row r="12" spans="1:9" ht="20.25" customHeight="1" x14ac:dyDescent="0.25">
      <c r="A12" s="78"/>
      <c r="B12" s="64">
        <v>8</v>
      </c>
      <c r="C12" s="64">
        <f>'DAFTAR SISWA'!B13</f>
        <v>1311</v>
      </c>
      <c r="D12" s="14" t="str">
        <f>'DAFTAR SISWA'!D13</f>
        <v>Ismi Nur Fadilah</v>
      </c>
      <c r="E12" s="64"/>
      <c r="F12" s="104">
        <f t="shared" si="2"/>
        <v>0</v>
      </c>
      <c r="G12" s="64"/>
      <c r="H12" s="104">
        <f t="shared" si="0"/>
        <v>0</v>
      </c>
      <c r="I12" s="104">
        <f t="shared" si="1"/>
        <v>0</v>
      </c>
    </row>
    <row r="13" spans="1:9" ht="17.25" customHeight="1" x14ac:dyDescent="0.25">
      <c r="A13" s="78"/>
      <c r="B13" s="64">
        <v>9</v>
      </c>
      <c r="C13" s="64">
        <f>'DAFTAR SISWA'!B14</f>
        <v>1264</v>
      </c>
      <c r="D13" s="14" t="str">
        <f>'DAFTAR SISWA'!D14</f>
        <v>Jordan Ahmad Kautsar</v>
      </c>
      <c r="E13" s="64"/>
      <c r="F13" s="104">
        <f t="shared" si="2"/>
        <v>0</v>
      </c>
      <c r="G13" s="64"/>
      <c r="H13" s="104">
        <f t="shared" si="0"/>
        <v>0</v>
      </c>
      <c r="I13" s="104">
        <f t="shared" si="1"/>
        <v>0</v>
      </c>
    </row>
    <row r="14" spans="1:9" ht="17.25" customHeight="1" x14ac:dyDescent="0.25">
      <c r="A14" s="78"/>
      <c r="B14" s="64">
        <v>10</v>
      </c>
      <c r="C14" s="64">
        <f>'DAFTAR SISWA'!B15</f>
        <v>1351</v>
      </c>
      <c r="D14" s="14" t="str">
        <f>'DAFTAR SISWA'!D15</f>
        <v xml:space="preserve">Kahfila Zahra Aulia </v>
      </c>
      <c r="E14" s="64"/>
      <c r="F14" s="104">
        <f t="shared" si="2"/>
        <v>0</v>
      </c>
      <c r="G14" s="64"/>
      <c r="H14" s="104">
        <f t="shared" si="0"/>
        <v>0</v>
      </c>
      <c r="I14" s="104">
        <f t="shared" si="1"/>
        <v>0</v>
      </c>
    </row>
    <row r="15" spans="1:9" ht="18" customHeight="1" x14ac:dyDescent="0.25">
      <c r="A15" s="78"/>
      <c r="B15" s="64">
        <v>11</v>
      </c>
      <c r="C15" s="64">
        <f>'DAFTAR SISWA'!B16</f>
        <v>1265</v>
      </c>
      <c r="D15" s="14" t="str">
        <f>'DAFTAR SISWA'!D16</f>
        <v>Marvin Aditya Pratama</v>
      </c>
      <c r="E15" s="64"/>
      <c r="F15" s="104">
        <f t="shared" si="2"/>
        <v>0</v>
      </c>
      <c r="G15" s="64"/>
      <c r="H15" s="104">
        <f t="shared" si="0"/>
        <v>0</v>
      </c>
      <c r="I15" s="104">
        <f t="shared" si="1"/>
        <v>0</v>
      </c>
    </row>
    <row r="16" spans="1:9" ht="18" customHeight="1" x14ac:dyDescent="0.25">
      <c r="A16" s="78"/>
      <c r="B16" s="64">
        <v>12</v>
      </c>
      <c r="C16" s="64">
        <f>'DAFTAR SISWA'!B17</f>
        <v>1266</v>
      </c>
      <c r="D16" s="14" t="str">
        <f>'DAFTAR SISWA'!D17</f>
        <v>Muhammad Jibril Al Hafidz</v>
      </c>
      <c r="E16" s="64"/>
      <c r="F16" s="104">
        <f t="shared" si="2"/>
        <v>0</v>
      </c>
      <c r="G16" s="64"/>
      <c r="H16" s="104">
        <f t="shared" si="0"/>
        <v>0</v>
      </c>
      <c r="I16" s="104">
        <f t="shared" si="1"/>
        <v>0</v>
      </c>
    </row>
    <row r="17" spans="1:9" ht="17.25" customHeight="1" x14ac:dyDescent="0.25">
      <c r="A17" s="78"/>
      <c r="B17" s="64">
        <v>13</v>
      </c>
      <c r="C17" s="64">
        <f>'DAFTAR SISWA'!B18</f>
        <v>1267</v>
      </c>
      <c r="D17" s="14" t="str">
        <f>'DAFTAR SISWA'!D18</f>
        <v>Muhammad Khoirun Hanafi</v>
      </c>
      <c r="E17" s="64"/>
      <c r="F17" s="104">
        <f t="shared" si="2"/>
        <v>0</v>
      </c>
      <c r="G17" s="64"/>
      <c r="H17" s="104">
        <f t="shared" si="0"/>
        <v>0</v>
      </c>
      <c r="I17" s="104">
        <f t="shared" si="1"/>
        <v>0</v>
      </c>
    </row>
    <row r="18" spans="1:9" ht="20.25" customHeight="1" x14ac:dyDescent="0.25">
      <c r="A18" s="78"/>
      <c r="B18" s="64">
        <v>14</v>
      </c>
      <c r="C18" s="64">
        <f>'DAFTAR SISWA'!B19</f>
        <v>1269</v>
      </c>
      <c r="D18" s="14" t="str">
        <f>'DAFTAR SISWA'!D19</f>
        <v>Nila Nafira</v>
      </c>
      <c r="E18" s="64"/>
      <c r="F18" s="104">
        <f t="shared" si="2"/>
        <v>0</v>
      </c>
      <c r="G18" s="64"/>
      <c r="H18" s="104">
        <f t="shared" si="0"/>
        <v>0</v>
      </c>
      <c r="I18" s="104">
        <f t="shared" si="1"/>
        <v>0</v>
      </c>
    </row>
    <row r="19" spans="1:9" ht="17.25" customHeight="1" x14ac:dyDescent="0.25">
      <c r="A19" s="78"/>
      <c r="B19" s="64">
        <v>15</v>
      </c>
      <c r="C19" s="64">
        <f>'DAFTAR SISWA'!B20</f>
        <v>1389</v>
      </c>
      <c r="D19" s="14" t="str">
        <f>'DAFTAR SISWA'!D20</f>
        <v xml:space="preserve">Oktavia Vivi Novita </v>
      </c>
      <c r="E19" s="64"/>
      <c r="F19" s="104">
        <f t="shared" si="2"/>
        <v>0</v>
      </c>
      <c r="G19" s="64"/>
      <c r="H19" s="104">
        <f t="shared" si="0"/>
        <v>0</v>
      </c>
      <c r="I19" s="104">
        <f t="shared" si="1"/>
        <v>0</v>
      </c>
    </row>
    <row r="20" spans="1:9" ht="18.75" customHeight="1" x14ac:dyDescent="0.25">
      <c r="A20" s="78"/>
      <c r="B20" s="64">
        <v>16</v>
      </c>
      <c r="C20" s="64">
        <f>'DAFTAR SISWA'!B21</f>
        <v>1270</v>
      </c>
      <c r="D20" s="14" t="str">
        <f>'DAFTAR SISWA'!D21</f>
        <v>Patricia Chiquitita</v>
      </c>
      <c r="E20" s="64"/>
      <c r="F20" s="104">
        <f t="shared" si="2"/>
        <v>0</v>
      </c>
      <c r="G20" s="64"/>
      <c r="H20" s="104">
        <f t="shared" si="0"/>
        <v>0</v>
      </c>
      <c r="I20" s="104">
        <f t="shared" si="1"/>
        <v>0</v>
      </c>
    </row>
    <row r="21" spans="1:9" ht="17.25" customHeight="1" x14ac:dyDescent="0.25">
      <c r="A21" s="78"/>
      <c r="B21" s="64">
        <v>17</v>
      </c>
      <c r="C21" s="64">
        <f>'DAFTAR SISWA'!B22</f>
        <v>1271</v>
      </c>
      <c r="D21" s="14" t="str">
        <f>'DAFTAR SISWA'!D22</f>
        <v>Rafa Aditya</v>
      </c>
      <c r="E21" s="64"/>
      <c r="F21" s="104">
        <f t="shared" si="2"/>
        <v>0</v>
      </c>
      <c r="G21" s="64"/>
      <c r="H21" s="104">
        <f t="shared" si="0"/>
        <v>0</v>
      </c>
      <c r="I21" s="104">
        <f t="shared" si="1"/>
        <v>0</v>
      </c>
    </row>
    <row r="22" spans="1:9" ht="18" customHeight="1" x14ac:dyDescent="0.25">
      <c r="A22" s="78"/>
      <c r="B22" s="64">
        <v>18</v>
      </c>
      <c r="C22" s="64">
        <f>'DAFTAR SISWA'!B23</f>
        <v>1272</v>
      </c>
      <c r="D22" s="14" t="str">
        <f>'DAFTAR SISWA'!D23</f>
        <v>Rifah Akaya Udin</v>
      </c>
      <c r="E22" s="64"/>
      <c r="F22" s="104">
        <f t="shared" si="2"/>
        <v>0</v>
      </c>
      <c r="G22" s="64"/>
      <c r="H22" s="104">
        <f t="shared" si="0"/>
        <v>0</v>
      </c>
      <c r="I22" s="104">
        <f t="shared" si="1"/>
        <v>0</v>
      </c>
    </row>
    <row r="23" spans="1:9" ht="17.25" customHeight="1" x14ac:dyDescent="0.25">
      <c r="A23" s="78"/>
      <c r="B23" s="64">
        <v>19</v>
      </c>
      <c r="C23" s="64">
        <f>'DAFTAR SISWA'!B24</f>
        <v>1254</v>
      </c>
      <c r="D23" s="14" t="str">
        <f>'DAFTAR SISWA'!D24</f>
        <v>Rifky Ardiansyah</v>
      </c>
      <c r="E23" s="64"/>
      <c r="F23" s="104">
        <f t="shared" si="2"/>
        <v>0</v>
      </c>
      <c r="G23" s="64"/>
      <c r="H23" s="104">
        <f t="shared" si="0"/>
        <v>0</v>
      </c>
      <c r="I23" s="104">
        <f t="shared" si="1"/>
        <v>0</v>
      </c>
    </row>
    <row r="24" spans="1:9" ht="18.75" customHeight="1" x14ac:dyDescent="0.25">
      <c r="A24" s="78"/>
      <c r="B24" s="64">
        <v>20</v>
      </c>
      <c r="C24" s="64">
        <f>'DAFTAR SISWA'!B25</f>
        <v>1241</v>
      </c>
      <c r="D24" s="14" t="str">
        <f>'DAFTAR SISWA'!D25</f>
        <v>Rizal Hendriawan</v>
      </c>
      <c r="E24" s="64"/>
      <c r="F24" s="104">
        <f t="shared" si="2"/>
        <v>0</v>
      </c>
      <c r="G24" s="64"/>
      <c r="H24" s="104">
        <f t="shared" si="0"/>
        <v>0</v>
      </c>
      <c r="I24" s="104">
        <f t="shared" si="1"/>
        <v>0</v>
      </c>
    </row>
    <row r="25" spans="1:9" ht="17.25" customHeight="1" x14ac:dyDescent="0.25">
      <c r="A25" s="78"/>
      <c r="B25" s="64">
        <v>21</v>
      </c>
      <c r="C25" s="64">
        <f>'DAFTAR SISWA'!B26</f>
        <v>1274</v>
      </c>
      <c r="D25" s="14" t="str">
        <f>'DAFTAR SISWA'!D26</f>
        <v>Robiyatul Adawiyah</v>
      </c>
      <c r="E25" s="64">
        <v>100</v>
      </c>
      <c r="F25" s="104">
        <f t="shared" si="2"/>
        <v>60</v>
      </c>
      <c r="G25" s="64">
        <v>50</v>
      </c>
      <c r="H25" s="104">
        <f t="shared" si="0"/>
        <v>20</v>
      </c>
      <c r="I25" s="104">
        <f t="shared" si="1"/>
        <v>80</v>
      </c>
    </row>
    <row r="26" spans="1:9" ht="16.5" customHeight="1" x14ac:dyDescent="0.25">
      <c r="A26" s="78"/>
      <c r="B26" s="64">
        <v>22</v>
      </c>
      <c r="C26" s="64">
        <f>'DAFTAR SISWA'!B27</f>
        <v>1275</v>
      </c>
      <c r="D26" s="14" t="str">
        <f>'DAFTAR SISWA'!D27</f>
        <v>Safitri Ayu Wulandari</v>
      </c>
      <c r="E26" s="64"/>
      <c r="F26" s="104">
        <f t="shared" si="2"/>
        <v>0</v>
      </c>
      <c r="G26" s="64"/>
      <c r="H26" s="104">
        <f t="shared" si="0"/>
        <v>0</v>
      </c>
      <c r="I26" s="104">
        <f t="shared" si="1"/>
        <v>0</v>
      </c>
    </row>
    <row r="27" spans="1:9" ht="15.75" customHeight="1" x14ac:dyDescent="0.25">
      <c r="A27" s="78"/>
      <c r="B27" s="64">
        <v>23</v>
      </c>
      <c r="C27" s="64">
        <f>'DAFTAR SISWA'!B28</f>
        <v>1423</v>
      </c>
      <c r="D27" s="14" t="str">
        <f>'DAFTAR SISWA'!D28</f>
        <v xml:space="preserve">Saira Rachman </v>
      </c>
      <c r="E27" s="64"/>
      <c r="F27" s="104">
        <f t="shared" si="2"/>
        <v>0</v>
      </c>
      <c r="G27" s="64"/>
      <c r="H27" s="104">
        <f t="shared" si="0"/>
        <v>0</v>
      </c>
      <c r="I27" s="104">
        <f t="shared" si="1"/>
        <v>0</v>
      </c>
    </row>
    <row r="28" spans="1:9" ht="17.25" customHeight="1" x14ac:dyDescent="0.25">
      <c r="A28" s="78"/>
      <c r="B28" s="64">
        <v>24</v>
      </c>
      <c r="C28" s="64">
        <f>'DAFTAR SISWA'!B29</f>
        <v>1244</v>
      </c>
      <c r="D28" s="14" t="str">
        <f>'DAFTAR SISWA'!D29</f>
        <v>Sisca Indriani Harsari</v>
      </c>
      <c r="E28" s="64"/>
      <c r="F28" s="104">
        <f t="shared" si="2"/>
        <v>0</v>
      </c>
      <c r="G28" s="64"/>
      <c r="H28" s="104">
        <f t="shared" si="0"/>
        <v>0</v>
      </c>
      <c r="I28" s="104">
        <f t="shared" si="1"/>
        <v>0</v>
      </c>
    </row>
    <row r="29" spans="1:9" ht="18" customHeight="1" x14ac:dyDescent="0.25">
      <c r="A29" s="78"/>
      <c r="B29" s="64">
        <v>25</v>
      </c>
      <c r="C29" s="64">
        <f>'DAFTAR SISWA'!B30</f>
        <v>1249</v>
      </c>
      <c r="D29" s="14" t="str">
        <f>'DAFTAR SISWA'!D30</f>
        <v>Zaidan Arley</v>
      </c>
      <c r="E29" s="64"/>
      <c r="F29" s="104">
        <f t="shared" si="2"/>
        <v>0</v>
      </c>
      <c r="G29" s="64"/>
      <c r="H29" s="104">
        <f t="shared" si="0"/>
        <v>0</v>
      </c>
      <c r="I29" s="104">
        <f t="shared" si="1"/>
        <v>0</v>
      </c>
    </row>
    <row r="30" spans="1:9" x14ac:dyDescent="0.25">
      <c r="A30" s="78"/>
      <c r="B30" s="14"/>
      <c r="C30" s="64"/>
      <c r="D30" s="14"/>
      <c r="E30" s="64"/>
      <c r="F30" s="105"/>
      <c r="G30" s="64"/>
      <c r="H30" s="104">
        <f t="shared" si="0"/>
        <v>0</v>
      </c>
      <c r="I30" s="104">
        <f t="shared" si="1"/>
        <v>0</v>
      </c>
    </row>
    <row r="31" spans="1:9" x14ac:dyDescent="0.25">
      <c r="A31" s="78"/>
      <c r="B31" s="14"/>
      <c r="C31" s="64"/>
      <c r="D31" s="14"/>
      <c r="E31" s="64"/>
      <c r="F31" s="105"/>
      <c r="G31" s="64"/>
      <c r="H31" s="104">
        <f t="shared" si="0"/>
        <v>0</v>
      </c>
      <c r="I31" s="104">
        <f t="shared" si="1"/>
        <v>0</v>
      </c>
    </row>
    <row r="32" spans="1:9" x14ac:dyDescent="0.25">
      <c r="A32" s="78"/>
      <c r="B32" s="14"/>
      <c r="C32" s="64"/>
      <c r="D32" s="14"/>
      <c r="E32" s="64"/>
      <c r="F32" s="105"/>
      <c r="G32" s="64"/>
      <c r="H32" s="104">
        <f t="shared" si="0"/>
        <v>0</v>
      </c>
      <c r="I32" s="104">
        <f t="shared" si="1"/>
        <v>0</v>
      </c>
    </row>
    <row r="33" spans="1:9" x14ac:dyDescent="0.25">
      <c r="A33" s="78"/>
      <c r="B33" s="14"/>
      <c r="C33" s="64"/>
      <c r="D33" s="14"/>
      <c r="E33" s="64"/>
      <c r="F33" s="105"/>
      <c r="G33" s="64"/>
      <c r="H33" s="104">
        <f t="shared" si="0"/>
        <v>0</v>
      </c>
      <c r="I33" s="104">
        <f t="shared" si="1"/>
        <v>0</v>
      </c>
    </row>
    <row r="34" spans="1:9" x14ac:dyDescent="0.25">
      <c r="A34" s="78"/>
      <c r="B34" s="14"/>
      <c r="C34" s="64"/>
      <c r="D34" s="14"/>
      <c r="E34" s="64"/>
      <c r="F34" s="105"/>
      <c r="G34" s="64"/>
      <c r="H34" s="105"/>
      <c r="I34" s="104">
        <f t="shared" si="1"/>
        <v>0</v>
      </c>
    </row>
    <row r="35" spans="1:9" x14ac:dyDescent="0.25">
      <c r="A35" s="78"/>
      <c r="B35" s="14"/>
      <c r="C35" s="64"/>
      <c r="D35" s="14"/>
      <c r="E35" s="64"/>
      <c r="F35" s="105"/>
      <c r="G35" s="64"/>
      <c r="H35" s="105"/>
      <c r="I35" s="104">
        <f t="shared" si="1"/>
        <v>0</v>
      </c>
    </row>
    <row r="36" spans="1:9" x14ac:dyDescent="0.25">
      <c r="A36" s="78"/>
      <c r="B36" s="14"/>
      <c r="C36" s="64"/>
      <c r="D36" s="14"/>
      <c r="E36" s="64"/>
      <c r="F36" s="105"/>
      <c r="G36" s="64"/>
      <c r="H36" s="105"/>
      <c r="I36" s="104">
        <f t="shared" si="1"/>
        <v>0</v>
      </c>
    </row>
    <row r="37" spans="1:9" x14ac:dyDescent="0.25">
      <c r="A37" s="78"/>
      <c r="B37" s="14"/>
      <c r="C37" s="64"/>
      <c r="D37" s="14"/>
      <c r="E37" s="64"/>
      <c r="F37" s="105"/>
      <c r="G37" s="64"/>
      <c r="H37" s="105"/>
      <c r="I37" s="104">
        <f t="shared" si="1"/>
        <v>0</v>
      </c>
    </row>
    <row r="38" spans="1:9" x14ac:dyDescent="0.25">
      <c r="A38" s="78"/>
      <c r="B38" s="14"/>
      <c r="C38" s="64"/>
      <c r="D38" s="14"/>
      <c r="E38" s="64"/>
      <c r="F38" s="105"/>
      <c r="G38" s="64"/>
      <c r="H38" s="105"/>
      <c r="I38" s="104">
        <f t="shared" si="1"/>
        <v>0</v>
      </c>
    </row>
    <row r="39" spans="1:9" x14ac:dyDescent="0.25">
      <c r="A39" s="78"/>
      <c r="B39" s="14"/>
      <c r="C39" s="64"/>
      <c r="D39" s="14"/>
      <c r="E39" s="64"/>
      <c r="F39" s="105"/>
      <c r="G39" s="64"/>
      <c r="H39" s="105"/>
      <c r="I39" s="104">
        <f t="shared" si="1"/>
        <v>0</v>
      </c>
    </row>
    <row r="40" spans="1:9" x14ac:dyDescent="0.25">
      <c r="A40" s="78"/>
      <c r="B40" s="14"/>
      <c r="C40" s="64"/>
      <c r="D40" s="14"/>
      <c r="E40" s="64"/>
      <c r="F40" s="105"/>
      <c r="G40" s="64"/>
      <c r="H40" s="105"/>
      <c r="I40" s="104">
        <f t="shared" si="1"/>
        <v>0</v>
      </c>
    </row>
    <row r="41" spans="1:9" x14ac:dyDescent="0.25">
      <c r="A41" s="78"/>
      <c r="B41" s="14"/>
      <c r="C41" s="64"/>
      <c r="D41" s="14"/>
      <c r="E41" s="64"/>
      <c r="F41" s="105"/>
      <c r="G41" s="64"/>
      <c r="H41" s="105"/>
      <c r="I41" s="104">
        <f t="shared" si="1"/>
        <v>0</v>
      </c>
    </row>
    <row r="42" spans="1:9" x14ac:dyDescent="0.25">
      <c r="A42" s="78"/>
      <c r="B42" s="14"/>
      <c r="C42" s="64"/>
      <c r="D42" s="14"/>
      <c r="E42" s="64"/>
      <c r="F42" s="105"/>
      <c r="G42" s="64"/>
      <c r="H42" s="105"/>
      <c r="I42" s="105"/>
    </row>
    <row r="43" spans="1:9" x14ac:dyDescent="0.25">
      <c r="A43" s="78"/>
      <c r="B43" s="14"/>
      <c r="C43" s="64"/>
      <c r="D43" s="14"/>
      <c r="E43" s="64"/>
      <c r="F43" s="105"/>
      <c r="G43" s="64"/>
      <c r="H43" s="105"/>
      <c r="I43" s="105"/>
    </row>
    <row r="44" spans="1:9" x14ac:dyDescent="0.25">
      <c r="A44" s="78"/>
      <c r="B44" s="14"/>
      <c r="C44" s="64"/>
      <c r="D44" s="14"/>
      <c r="E44" s="64"/>
      <c r="F44" s="105"/>
      <c r="G44" s="64"/>
      <c r="H44" s="105"/>
      <c r="I44" s="105"/>
    </row>
    <row r="45" spans="1:9" x14ac:dyDescent="0.25">
      <c r="A45" s="78"/>
      <c r="B45" s="14"/>
      <c r="C45" s="64"/>
      <c r="D45" s="14"/>
      <c r="E45" s="64"/>
      <c r="F45" s="105"/>
      <c r="G45" s="64"/>
      <c r="H45" s="105"/>
      <c r="I45" s="105"/>
    </row>
    <row r="46" spans="1:9" x14ac:dyDescent="0.25">
      <c r="A46" s="78"/>
      <c r="B46" s="14"/>
      <c r="C46" s="64"/>
      <c r="D46" s="14"/>
      <c r="E46" s="64"/>
      <c r="F46" s="105"/>
      <c r="G46" s="64"/>
      <c r="H46" s="105"/>
      <c r="I46" s="105"/>
    </row>
    <row r="47" spans="1:9" x14ac:dyDescent="0.25">
      <c r="A47" s="78"/>
      <c r="B47" s="14"/>
      <c r="C47" s="64"/>
      <c r="D47" s="14"/>
      <c r="E47" s="64"/>
      <c r="F47" s="105"/>
      <c r="G47" s="64"/>
      <c r="H47" s="105"/>
      <c r="I47" s="105"/>
    </row>
    <row r="48" spans="1:9" x14ac:dyDescent="0.25">
      <c r="A48" s="78"/>
      <c r="B48" s="14"/>
      <c r="C48" s="64"/>
      <c r="D48" s="14"/>
      <c r="E48" s="64"/>
      <c r="F48" s="105"/>
      <c r="G48" s="64"/>
      <c r="H48" s="105"/>
      <c r="I48" s="105"/>
    </row>
    <row r="49" spans="1:9" x14ac:dyDescent="0.25">
      <c r="A49" s="78"/>
      <c r="B49" s="14"/>
      <c r="C49" s="64"/>
      <c r="D49" s="14"/>
      <c r="E49" s="64"/>
      <c r="F49" s="105"/>
      <c r="G49" s="64"/>
      <c r="H49" s="105"/>
      <c r="I49" s="105"/>
    </row>
    <row r="50" spans="1:9" x14ac:dyDescent="0.25">
      <c r="A50" s="78"/>
      <c r="B50" s="14"/>
      <c r="C50" s="64"/>
      <c r="D50" s="14"/>
      <c r="E50" s="64"/>
      <c r="F50" s="64"/>
      <c r="G50" s="64"/>
      <c r="H50" s="105"/>
      <c r="I50" s="105"/>
    </row>
    <row r="51" spans="1:9" x14ac:dyDescent="0.25">
      <c r="A51" s="78"/>
      <c r="B51" s="14"/>
      <c r="C51" s="64"/>
      <c r="D51" s="14"/>
      <c r="E51" s="64"/>
      <c r="F51" s="64"/>
      <c r="G51" s="64"/>
      <c r="H51" s="105"/>
      <c r="I51" s="105"/>
    </row>
    <row r="52" spans="1:9" x14ac:dyDescent="0.25">
      <c r="A52" s="78"/>
      <c r="B52" s="14"/>
      <c r="C52" s="64"/>
      <c r="D52" s="14"/>
      <c r="E52" s="64"/>
      <c r="F52" s="64"/>
      <c r="G52" s="64"/>
      <c r="H52" s="105"/>
      <c r="I52" s="105"/>
    </row>
    <row r="53" spans="1:9" x14ac:dyDescent="0.25">
      <c r="A53" s="78"/>
      <c r="B53" s="14"/>
      <c r="C53" s="64"/>
      <c r="D53" s="14"/>
      <c r="E53" s="64"/>
      <c r="F53" s="64"/>
      <c r="G53" s="64"/>
      <c r="H53" s="105"/>
      <c r="I53" s="105"/>
    </row>
    <row r="54" spans="1:9" x14ac:dyDescent="0.25">
      <c r="A54" s="78"/>
      <c r="B54" s="14"/>
      <c r="C54" s="64"/>
      <c r="D54" s="14"/>
      <c r="E54" s="64"/>
      <c r="F54" s="64"/>
      <c r="G54" s="64"/>
      <c r="H54" s="105"/>
      <c r="I54" s="105"/>
    </row>
    <row r="55" spans="1:9" x14ac:dyDescent="0.25">
      <c r="A55" s="78"/>
      <c r="B55" s="14"/>
      <c r="C55" s="64"/>
      <c r="D55" s="14"/>
      <c r="E55" s="64"/>
      <c r="F55" s="64"/>
      <c r="G55" s="64"/>
      <c r="H55" s="105"/>
      <c r="I55" s="105"/>
    </row>
    <row r="56" spans="1:9" x14ac:dyDescent="0.25">
      <c r="A56" s="78"/>
      <c r="B56" s="14"/>
      <c r="C56" s="64"/>
      <c r="D56" s="14"/>
      <c r="E56" s="64"/>
      <c r="F56" s="64"/>
      <c r="G56" s="64"/>
      <c r="H56" s="105"/>
      <c r="I56" s="105"/>
    </row>
    <row r="57" spans="1:9" x14ac:dyDescent="0.25">
      <c r="A57" s="78"/>
      <c r="B57" s="14"/>
      <c r="C57" s="64"/>
      <c r="D57" s="14"/>
      <c r="E57" s="64"/>
      <c r="F57" s="64"/>
      <c r="G57" s="64"/>
      <c r="H57" s="105"/>
      <c r="I57" s="105"/>
    </row>
    <row r="58" spans="1:9" x14ac:dyDescent="0.25">
      <c r="A58" s="78"/>
      <c r="B58" s="14"/>
      <c r="C58" s="64"/>
      <c r="D58" s="14"/>
      <c r="E58" s="64"/>
      <c r="F58" s="64"/>
      <c r="G58" s="64"/>
      <c r="H58" s="105"/>
      <c r="I58" s="105"/>
    </row>
    <row r="59" spans="1:9" x14ac:dyDescent="0.25">
      <c r="A59" s="78"/>
      <c r="B59" s="14"/>
      <c r="C59" s="64"/>
      <c r="D59" s="14"/>
      <c r="E59" s="64"/>
      <c r="F59" s="64"/>
      <c r="G59" s="64"/>
      <c r="H59" s="105"/>
      <c r="I59" s="105"/>
    </row>
    <row r="60" spans="1:9" x14ac:dyDescent="0.25">
      <c r="A60" s="78"/>
      <c r="B60" s="14"/>
      <c r="C60" s="64"/>
      <c r="D60" s="14"/>
      <c r="E60" s="64"/>
      <c r="F60" s="64"/>
      <c r="G60" s="64"/>
      <c r="H60" s="105"/>
      <c r="I60" s="105"/>
    </row>
    <row r="61" spans="1:9" x14ac:dyDescent="0.25">
      <c r="A61" s="78"/>
      <c r="B61" s="14"/>
      <c r="C61" s="64"/>
      <c r="D61" s="14"/>
      <c r="E61" s="64"/>
      <c r="F61" s="64"/>
      <c r="G61" s="64"/>
      <c r="H61" s="105"/>
      <c r="I61" s="105"/>
    </row>
    <row r="62" spans="1:9" x14ac:dyDescent="0.25">
      <c r="A62" s="78"/>
      <c r="B62" s="14"/>
      <c r="C62" s="64"/>
      <c r="D62" s="14"/>
      <c r="E62" s="64"/>
      <c r="F62" s="64"/>
      <c r="G62" s="64"/>
      <c r="H62" s="105"/>
      <c r="I62" s="105"/>
    </row>
    <row r="63" spans="1:9" x14ac:dyDescent="0.25">
      <c r="A63" s="78"/>
      <c r="B63" s="14"/>
      <c r="C63" s="64"/>
      <c r="D63" s="14"/>
      <c r="E63" s="64"/>
      <c r="F63" s="64"/>
      <c r="G63" s="64"/>
      <c r="H63" s="105"/>
      <c r="I63" s="105"/>
    </row>
    <row r="64" spans="1:9" x14ac:dyDescent="0.25">
      <c r="A64" s="78"/>
      <c r="B64" s="14"/>
      <c r="C64" s="64"/>
      <c r="D64" s="14"/>
      <c r="E64" s="64"/>
      <c r="F64" s="64"/>
      <c r="G64" s="64"/>
      <c r="H64" s="105"/>
      <c r="I64" s="105"/>
    </row>
    <row r="65" spans="1:9" x14ac:dyDescent="0.25">
      <c r="A65" s="78"/>
      <c r="B65" s="14"/>
      <c r="C65" s="64"/>
      <c r="D65" s="14"/>
      <c r="E65" s="64"/>
      <c r="F65" s="64"/>
      <c r="G65" s="64"/>
      <c r="H65" s="105"/>
      <c r="I65" s="105"/>
    </row>
    <row r="66" spans="1:9" x14ac:dyDescent="0.25">
      <c r="A66" s="78"/>
      <c r="B66" s="14"/>
      <c r="C66" s="64"/>
      <c r="D66" s="14"/>
      <c r="E66" s="64"/>
      <c r="F66" s="64"/>
      <c r="G66" s="64"/>
      <c r="H66" s="105"/>
      <c r="I66" s="105"/>
    </row>
    <row r="67" spans="1:9" x14ac:dyDescent="0.25">
      <c r="A67" s="78"/>
      <c r="B67" s="14"/>
      <c r="C67" s="64"/>
      <c r="D67" s="14"/>
      <c r="E67" s="64"/>
      <c r="F67" s="64"/>
      <c r="G67" s="64"/>
      <c r="H67" s="105"/>
      <c r="I67" s="105"/>
    </row>
    <row r="68" spans="1:9" x14ac:dyDescent="0.25">
      <c r="A68" s="78"/>
      <c r="B68" s="14"/>
      <c r="C68" s="64"/>
      <c r="D68" s="14"/>
      <c r="E68" s="64"/>
      <c r="F68" s="64"/>
      <c r="G68" s="64"/>
      <c r="H68" s="105"/>
      <c r="I68" s="105"/>
    </row>
    <row r="69" spans="1:9" x14ac:dyDescent="0.25">
      <c r="A69" s="78"/>
      <c r="B69" s="14"/>
      <c r="C69" s="64"/>
      <c r="D69" s="14"/>
      <c r="E69" s="64"/>
      <c r="F69" s="64"/>
      <c r="G69" s="64"/>
      <c r="H69" s="105"/>
      <c r="I69" s="105"/>
    </row>
    <row r="70" spans="1:9" x14ac:dyDescent="0.25">
      <c r="A70" s="78"/>
      <c r="B70" s="14"/>
      <c r="C70" s="64"/>
      <c r="D70" s="14"/>
      <c r="E70" s="64"/>
      <c r="F70" s="64"/>
      <c r="G70" s="64"/>
      <c r="H70" s="105"/>
      <c r="I70" s="105"/>
    </row>
    <row r="71" spans="1:9" x14ac:dyDescent="0.25">
      <c r="A71" s="78"/>
      <c r="B71" s="14"/>
      <c r="C71" s="64"/>
      <c r="D71" s="14"/>
      <c r="E71" s="64"/>
      <c r="F71" s="64"/>
      <c r="G71" s="64"/>
      <c r="H71" s="105"/>
      <c r="I71" s="105"/>
    </row>
    <row r="72" spans="1:9" x14ac:dyDescent="0.25">
      <c r="A72" s="78"/>
      <c r="B72" s="14"/>
      <c r="C72" s="64"/>
      <c r="D72" s="14"/>
      <c r="E72" s="64"/>
      <c r="F72" s="64"/>
      <c r="G72" s="64"/>
      <c r="H72" s="105"/>
      <c r="I72" s="105"/>
    </row>
    <row r="73" spans="1:9" x14ac:dyDescent="0.25">
      <c r="A73" s="78"/>
      <c r="B73" s="14"/>
      <c r="C73" s="64"/>
      <c r="D73" s="14"/>
      <c r="E73" s="64"/>
      <c r="F73" s="64"/>
      <c r="G73" s="64"/>
      <c r="H73" s="105"/>
      <c r="I73" s="105"/>
    </row>
    <row r="74" spans="1:9" x14ac:dyDescent="0.25">
      <c r="A74" s="78"/>
      <c r="B74" s="14"/>
      <c r="C74" s="64"/>
      <c r="D74" s="14"/>
      <c r="E74" s="64"/>
      <c r="F74" s="64"/>
      <c r="G74" s="64"/>
      <c r="H74" s="105"/>
      <c r="I74" s="105"/>
    </row>
    <row r="75" spans="1:9" x14ac:dyDescent="0.25">
      <c r="A75" s="78"/>
      <c r="B75" s="14"/>
      <c r="C75" s="64"/>
      <c r="D75" s="14"/>
      <c r="E75" s="64"/>
      <c r="F75" s="64"/>
      <c r="G75" s="64"/>
      <c r="H75" s="64"/>
      <c r="I75" s="64"/>
    </row>
    <row r="76" spans="1:9" x14ac:dyDescent="0.25">
      <c r="A76" s="78"/>
      <c r="B76" s="14"/>
      <c r="C76" s="64"/>
      <c r="D76" s="14"/>
      <c r="E76" s="64"/>
      <c r="F76" s="64"/>
      <c r="G76" s="64"/>
      <c r="H76" s="64"/>
      <c r="I76" s="64"/>
    </row>
    <row r="77" spans="1:9" x14ac:dyDescent="0.25">
      <c r="A77" s="78"/>
      <c r="B77" s="14"/>
      <c r="C77" s="64"/>
      <c r="D77" s="14"/>
      <c r="E77" s="64"/>
      <c r="F77" s="64"/>
      <c r="G77" s="64"/>
      <c r="H77" s="64"/>
      <c r="I77" s="64"/>
    </row>
    <row r="78" spans="1:9" x14ac:dyDescent="0.25">
      <c r="A78" s="78"/>
      <c r="B78" s="14"/>
      <c r="C78" s="64"/>
      <c r="D78" s="14"/>
      <c r="E78" s="64"/>
      <c r="F78" s="64"/>
      <c r="G78" s="64"/>
      <c r="H78" s="64"/>
      <c r="I78" s="64"/>
    </row>
    <row r="79" spans="1:9" x14ac:dyDescent="0.25">
      <c r="A79" s="78"/>
      <c r="B79" s="14"/>
      <c r="C79" s="64"/>
      <c r="D79" s="14"/>
      <c r="E79" s="64"/>
      <c r="F79" s="64"/>
      <c r="G79" s="64"/>
      <c r="H79" s="64"/>
      <c r="I79" s="64"/>
    </row>
    <row r="80" spans="1:9" x14ac:dyDescent="0.25">
      <c r="A80" s="78"/>
      <c r="B80" s="14"/>
      <c r="C80" s="64"/>
      <c r="D80" s="14"/>
      <c r="E80" s="64"/>
      <c r="F80" s="64"/>
      <c r="G80" s="64"/>
      <c r="H80" s="64"/>
      <c r="I80" s="64"/>
    </row>
    <row r="81" spans="1:9" x14ac:dyDescent="0.25">
      <c r="A81" s="78"/>
      <c r="B81" s="14"/>
      <c r="C81" s="64"/>
      <c r="D81" s="14"/>
      <c r="E81" s="64"/>
      <c r="F81" s="64"/>
      <c r="G81" s="64"/>
      <c r="H81" s="64"/>
      <c r="I81" s="64"/>
    </row>
    <row r="82" spans="1:9" x14ac:dyDescent="0.25">
      <c r="A82" s="78"/>
      <c r="B82" s="14"/>
      <c r="C82" s="64"/>
      <c r="D82" s="14"/>
      <c r="E82" s="64"/>
      <c r="F82" s="64"/>
      <c r="G82" s="64"/>
      <c r="H82" s="64"/>
      <c r="I82" s="64"/>
    </row>
    <row r="83" spans="1:9" x14ac:dyDescent="0.25">
      <c r="A83" s="78"/>
      <c r="B83" s="14"/>
      <c r="C83" s="64"/>
      <c r="D83" s="14"/>
      <c r="E83" s="64"/>
      <c r="F83" s="64"/>
      <c r="G83" s="64"/>
      <c r="H83" s="64"/>
      <c r="I83" s="64"/>
    </row>
    <row r="84" spans="1:9" x14ac:dyDescent="0.25">
      <c r="A84" s="78"/>
      <c r="B84" s="14"/>
      <c r="C84" s="64"/>
      <c r="D84" s="14"/>
      <c r="E84" s="64"/>
      <c r="F84" s="64"/>
      <c r="G84" s="64"/>
      <c r="H84" s="64"/>
      <c r="I84" s="64"/>
    </row>
    <row r="85" spans="1:9" x14ac:dyDescent="0.25">
      <c r="A85" s="78"/>
      <c r="B85" s="14"/>
      <c r="C85" s="64"/>
      <c r="D85" s="14"/>
      <c r="E85" s="64"/>
      <c r="F85" s="64"/>
      <c r="G85" s="64"/>
      <c r="H85" s="64"/>
      <c r="I85" s="64"/>
    </row>
    <row r="86" spans="1:9" x14ac:dyDescent="0.25">
      <c r="A86" s="78"/>
      <c r="B86" s="14"/>
      <c r="C86" s="64"/>
      <c r="D86" s="14"/>
      <c r="E86" s="64"/>
      <c r="F86" s="64"/>
      <c r="G86" s="64"/>
      <c r="H86" s="64"/>
      <c r="I86" s="64"/>
    </row>
    <row r="87" spans="1:9" x14ac:dyDescent="0.25">
      <c r="A87" s="78"/>
      <c r="B87" s="14"/>
      <c r="C87" s="64"/>
      <c r="D87" s="14"/>
      <c r="E87" s="64"/>
      <c r="F87" s="64"/>
      <c r="G87" s="64"/>
      <c r="H87" s="64"/>
      <c r="I87" s="64"/>
    </row>
    <row r="88" spans="1:9" x14ac:dyDescent="0.25">
      <c r="A88" s="78"/>
      <c r="B88" s="14"/>
      <c r="C88" s="64"/>
      <c r="D88" s="14"/>
      <c r="E88" s="64"/>
      <c r="F88" s="64"/>
      <c r="G88" s="64"/>
      <c r="H88" s="64"/>
      <c r="I88" s="64"/>
    </row>
    <row r="89" spans="1:9" x14ac:dyDescent="0.25">
      <c r="A89" s="78"/>
      <c r="B89" s="14"/>
      <c r="C89" s="64"/>
      <c r="D89" s="14"/>
      <c r="E89" s="64"/>
      <c r="F89" s="64"/>
      <c r="G89" s="64"/>
      <c r="H89" s="64"/>
      <c r="I89" s="64"/>
    </row>
    <row r="90" spans="1:9" x14ac:dyDescent="0.25">
      <c r="A90" s="78"/>
      <c r="B90" s="14"/>
      <c r="C90" s="64"/>
      <c r="D90" s="14"/>
      <c r="E90" s="64"/>
      <c r="F90" s="64"/>
      <c r="G90" s="64"/>
      <c r="H90" s="64"/>
      <c r="I90" s="64"/>
    </row>
    <row r="91" spans="1:9" x14ac:dyDescent="0.25">
      <c r="A91" s="78"/>
      <c r="B91" s="14"/>
      <c r="C91" s="64"/>
      <c r="D91" s="14"/>
      <c r="E91" s="64"/>
      <c r="F91" s="64"/>
      <c r="G91" s="64"/>
      <c r="H91" s="64"/>
      <c r="I91" s="64"/>
    </row>
    <row r="92" spans="1:9" x14ac:dyDescent="0.25">
      <c r="A92" s="78"/>
      <c r="B92" s="14"/>
      <c r="C92" s="64"/>
      <c r="D92" s="14"/>
      <c r="E92" s="64"/>
      <c r="F92" s="64"/>
      <c r="G92" s="64"/>
      <c r="H92" s="64"/>
      <c r="I92" s="64"/>
    </row>
    <row r="93" spans="1:9" x14ac:dyDescent="0.25">
      <c r="A93" s="78"/>
      <c r="B93" s="14"/>
      <c r="C93" s="64"/>
      <c r="D93" s="14"/>
      <c r="E93" s="64"/>
      <c r="F93" s="64"/>
      <c r="G93" s="64"/>
      <c r="H93" s="64"/>
      <c r="I93" s="64"/>
    </row>
    <row r="94" spans="1:9" x14ac:dyDescent="0.25">
      <c r="A94" s="78"/>
      <c r="B94" s="14"/>
      <c r="C94" s="64"/>
      <c r="D94" s="14"/>
      <c r="E94" s="64"/>
      <c r="F94" s="64"/>
      <c r="G94" s="64"/>
      <c r="H94" s="64"/>
      <c r="I94" s="64"/>
    </row>
    <row r="95" spans="1:9" x14ac:dyDescent="0.25">
      <c r="A95" s="78"/>
      <c r="B95" s="14"/>
      <c r="C95" s="64"/>
      <c r="D95" s="14"/>
      <c r="E95" s="64"/>
      <c r="F95" s="64"/>
      <c r="G95" s="64"/>
      <c r="H95" s="64"/>
      <c r="I95" s="64"/>
    </row>
    <row r="96" spans="1:9" x14ac:dyDescent="0.25">
      <c r="A96" s="78"/>
      <c r="B96" s="14"/>
      <c r="C96" s="64"/>
      <c r="D96" s="14"/>
      <c r="E96" s="64"/>
      <c r="F96" s="64"/>
      <c r="G96" s="64"/>
      <c r="H96" s="64"/>
      <c r="I96" s="64"/>
    </row>
    <row r="97" spans="1:9" x14ac:dyDescent="0.25">
      <c r="A97" s="78"/>
      <c r="B97" s="14"/>
      <c r="C97" s="64"/>
      <c r="D97" s="14"/>
      <c r="E97" s="64"/>
      <c r="F97" s="64"/>
      <c r="G97" s="64"/>
      <c r="H97" s="64"/>
      <c r="I97" s="64"/>
    </row>
    <row r="98" spans="1:9" x14ac:dyDescent="0.25">
      <c r="A98" s="78"/>
      <c r="B98" s="14"/>
      <c r="C98" s="64"/>
      <c r="D98" s="14"/>
      <c r="E98" s="64"/>
      <c r="F98" s="64"/>
      <c r="G98" s="64"/>
      <c r="H98" s="64"/>
      <c r="I98" s="64"/>
    </row>
    <row r="99" spans="1:9" x14ac:dyDescent="0.25">
      <c r="A99" s="78"/>
      <c r="B99" s="14"/>
      <c r="C99" s="64"/>
      <c r="D99" s="14"/>
      <c r="E99" s="64"/>
      <c r="F99" s="64"/>
      <c r="G99" s="64"/>
      <c r="H99" s="64"/>
      <c r="I99" s="64"/>
    </row>
    <row r="100" spans="1:9" x14ac:dyDescent="0.25">
      <c r="A100" s="78"/>
      <c r="B100" s="14"/>
      <c r="C100" s="64"/>
      <c r="D100" s="14"/>
      <c r="E100" s="64"/>
      <c r="F100" s="64"/>
      <c r="G100" s="64"/>
      <c r="H100" s="64"/>
      <c r="I100" s="64"/>
    </row>
    <row r="101" spans="1:9" x14ac:dyDescent="0.25">
      <c r="A101" s="78"/>
      <c r="B101" s="14"/>
      <c r="C101" s="64"/>
      <c r="D101" s="14"/>
      <c r="E101" s="64"/>
      <c r="F101" s="64"/>
      <c r="G101" s="64"/>
      <c r="H101" s="64"/>
      <c r="I101" s="64"/>
    </row>
    <row r="102" spans="1:9" x14ac:dyDescent="0.25">
      <c r="A102" s="78"/>
      <c r="B102" s="14"/>
      <c r="C102" s="64"/>
      <c r="D102" s="14"/>
      <c r="E102" s="64"/>
      <c r="F102" s="64"/>
      <c r="G102" s="64"/>
      <c r="H102" s="64"/>
      <c r="I102" s="64"/>
    </row>
    <row r="103" spans="1:9" x14ac:dyDescent="0.25">
      <c r="A103" s="78"/>
      <c r="B103" s="14"/>
      <c r="C103" s="64"/>
      <c r="D103" s="14"/>
      <c r="E103" s="64"/>
      <c r="F103" s="64"/>
      <c r="G103" s="64"/>
      <c r="H103" s="64"/>
      <c r="I103" s="64"/>
    </row>
    <row r="104" spans="1:9" x14ac:dyDescent="0.25">
      <c r="A104" s="78"/>
      <c r="B104" s="14"/>
      <c r="C104" s="64"/>
      <c r="D104" s="14"/>
      <c r="E104" s="64"/>
      <c r="F104" s="64"/>
      <c r="G104" s="64"/>
      <c r="H104" s="64"/>
      <c r="I104" s="64"/>
    </row>
    <row r="105" spans="1:9" x14ac:dyDescent="0.25">
      <c r="A105" s="78"/>
      <c r="B105" s="14"/>
      <c r="C105" s="64"/>
      <c r="D105" s="14"/>
      <c r="E105" s="64"/>
      <c r="F105" s="64"/>
      <c r="G105" s="64"/>
      <c r="H105" s="64"/>
      <c r="I105" s="64"/>
    </row>
    <row r="106" spans="1:9" x14ac:dyDescent="0.25">
      <c r="A106" s="78"/>
      <c r="B106" s="14"/>
      <c r="C106" s="64"/>
      <c r="D106" s="14"/>
      <c r="E106" s="64"/>
      <c r="F106" s="64"/>
      <c r="G106" s="64"/>
      <c r="H106" s="64"/>
      <c r="I106" s="64"/>
    </row>
    <row r="107" spans="1:9" x14ac:dyDescent="0.25">
      <c r="A107" s="78"/>
      <c r="B107" s="14"/>
      <c r="C107" s="64"/>
      <c r="D107" s="14"/>
      <c r="E107" s="64"/>
      <c r="F107" s="64"/>
      <c r="G107" s="64"/>
      <c r="H107" s="64"/>
      <c r="I107" s="64"/>
    </row>
    <row r="108" spans="1:9" x14ac:dyDescent="0.25">
      <c r="A108" s="78"/>
      <c r="B108" s="14"/>
      <c r="C108" s="64"/>
      <c r="D108" s="14"/>
      <c r="E108" s="64"/>
      <c r="F108" s="64"/>
      <c r="G108" s="64"/>
      <c r="H108" s="64"/>
      <c r="I108" s="64"/>
    </row>
    <row r="109" spans="1:9" x14ac:dyDescent="0.25">
      <c r="A109" s="78"/>
      <c r="B109" s="14"/>
      <c r="C109" s="64"/>
      <c r="D109" s="14"/>
      <c r="E109" s="64"/>
      <c r="F109" s="64"/>
      <c r="G109" s="64"/>
      <c r="H109" s="64"/>
      <c r="I109" s="64"/>
    </row>
    <row r="110" spans="1:9" x14ac:dyDescent="0.25">
      <c r="A110" s="78"/>
      <c r="B110" s="14"/>
      <c r="C110" s="64"/>
      <c r="D110" s="14"/>
      <c r="E110" s="64"/>
      <c r="F110" s="64"/>
      <c r="G110" s="64"/>
      <c r="H110" s="64"/>
      <c r="I110" s="64"/>
    </row>
    <row r="111" spans="1:9" x14ac:dyDescent="0.25">
      <c r="A111" s="78"/>
      <c r="B111" s="14"/>
      <c r="C111" s="64"/>
      <c r="D111" s="14"/>
      <c r="E111" s="64"/>
      <c r="F111" s="64"/>
      <c r="G111" s="64"/>
      <c r="H111" s="64"/>
      <c r="I111" s="64"/>
    </row>
  </sheetData>
  <mergeCells count="7">
    <mergeCell ref="B2:B4"/>
    <mergeCell ref="C2:C4"/>
    <mergeCell ref="D2:D4"/>
    <mergeCell ref="E2:H2"/>
    <mergeCell ref="I2:I4"/>
    <mergeCell ref="E3:F3"/>
    <mergeCell ref="G3:H3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002060"/>
  </sheetPr>
  <dimension ref="A1:I111"/>
  <sheetViews>
    <sheetView workbookViewId="0">
      <selection activeCell="H5" sqref="H5:I92"/>
    </sheetView>
  </sheetViews>
  <sheetFormatPr defaultRowHeight="15" x14ac:dyDescent="0.25"/>
  <cols>
    <col min="1" max="1" width="20" customWidth="1"/>
    <col min="2" max="2" width="5.7109375" customWidth="1"/>
    <col min="3" max="3" width="11.7109375" customWidth="1"/>
    <col min="4" max="4" width="25.85546875" customWidth="1"/>
    <col min="5" max="5" width="10.42578125" customWidth="1"/>
    <col min="6" max="6" width="10.28515625" customWidth="1"/>
    <col min="7" max="7" width="10.42578125" customWidth="1"/>
    <col min="8" max="8" width="9.85546875" customWidth="1"/>
    <col min="9" max="9" width="11.28515625" customWidth="1"/>
  </cols>
  <sheetData>
    <row r="1" spans="1:9" s="79" customFormat="1" ht="32.25" customHeight="1" x14ac:dyDescent="0.4">
      <c r="A1" s="78"/>
      <c r="B1" s="86" t="s">
        <v>171</v>
      </c>
      <c r="C1" s="80"/>
      <c r="E1" s="80"/>
      <c r="F1" s="80"/>
      <c r="G1" s="80"/>
      <c r="H1" s="80"/>
      <c r="I1" s="80"/>
    </row>
    <row r="2" spans="1:9" ht="19.5" customHeight="1" x14ac:dyDescent="0.25">
      <c r="A2" s="78"/>
      <c r="B2" s="158" t="s">
        <v>26</v>
      </c>
      <c r="C2" s="158" t="s">
        <v>159</v>
      </c>
      <c r="D2" s="158" t="s">
        <v>160</v>
      </c>
      <c r="E2" s="158" t="s">
        <v>161</v>
      </c>
      <c r="F2" s="158"/>
      <c r="G2" s="158"/>
      <c r="H2" s="158"/>
      <c r="I2" s="158" t="s">
        <v>162</v>
      </c>
    </row>
    <row r="3" spans="1:9" ht="18" customHeight="1" x14ac:dyDescent="0.25">
      <c r="A3" s="78"/>
      <c r="B3" s="158"/>
      <c r="C3" s="158"/>
      <c r="D3" s="158"/>
      <c r="E3" s="158" t="s">
        <v>142</v>
      </c>
      <c r="F3" s="158"/>
      <c r="G3" s="158" t="s">
        <v>163</v>
      </c>
      <c r="H3" s="158"/>
      <c r="I3" s="158"/>
    </row>
    <row r="4" spans="1:9" ht="19.5" customHeight="1" thickBot="1" x14ac:dyDescent="0.3">
      <c r="A4" s="78"/>
      <c r="B4" s="159"/>
      <c r="C4" s="159"/>
      <c r="D4" s="159"/>
      <c r="E4" s="88"/>
      <c r="F4" s="87">
        <v>0.6</v>
      </c>
      <c r="G4" s="88"/>
      <c r="H4" s="87">
        <v>0.4</v>
      </c>
      <c r="I4" s="159"/>
    </row>
    <row r="5" spans="1:9" ht="24" customHeight="1" x14ac:dyDescent="0.25">
      <c r="A5" s="78"/>
      <c r="B5" s="81">
        <v>1</v>
      </c>
      <c r="C5" s="81">
        <f>'DAFTAR SISWA'!B6</f>
        <v>1255</v>
      </c>
      <c r="D5" s="82" t="str">
        <f>'DAFTAR SISWA'!D6</f>
        <v>Adya Woro Anggraeni</v>
      </c>
      <c r="E5" s="81">
        <v>70</v>
      </c>
      <c r="F5" s="104">
        <f>E5*60%</f>
        <v>42</v>
      </c>
      <c r="G5" s="81">
        <v>80</v>
      </c>
      <c r="H5" s="104">
        <f>G5*40%</f>
        <v>32</v>
      </c>
      <c r="I5" s="104">
        <f>SUM(F5+H5)</f>
        <v>74</v>
      </c>
    </row>
    <row r="6" spans="1:9" ht="21.75" customHeight="1" x14ac:dyDescent="0.25">
      <c r="A6" s="78"/>
      <c r="B6" s="64">
        <v>2</v>
      </c>
      <c r="C6" s="64">
        <f>'DAFTAR SISWA'!B7</f>
        <v>1349</v>
      </c>
      <c r="D6" s="14" t="str">
        <f>'DAFTAR SISWA'!D7</f>
        <v>Amanda Nikeisya Sudibyo</v>
      </c>
      <c r="E6" s="64">
        <v>80</v>
      </c>
      <c r="F6" s="104">
        <v>50</v>
      </c>
      <c r="G6" s="64">
        <v>60</v>
      </c>
      <c r="H6" s="104">
        <f t="shared" ref="H6:H33" si="0">G6*40%</f>
        <v>24</v>
      </c>
      <c r="I6" s="104">
        <f t="shared" ref="I6:I41" si="1">SUM(F6+H6)</f>
        <v>74</v>
      </c>
    </row>
    <row r="7" spans="1:9" x14ac:dyDescent="0.25">
      <c r="A7" s="78"/>
      <c r="B7" s="64">
        <v>3</v>
      </c>
      <c r="C7" s="64">
        <f>'DAFTAR SISWA'!B8</f>
        <v>1257</v>
      </c>
      <c r="D7" s="14" t="str">
        <f>'DAFTAR SISWA'!D8</f>
        <v>Bimo Anggamahenda</v>
      </c>
      <c r="E7" s="64"/>
      <c r="F7" s="104">
        <f t="shared" ref="F7:F29" si="2">E7*60%</f>
        <v>0</v>
      </c>
      <c r="G7" s="64"/>
      <c r="H7" s="104">
        <f t="shared" si="0"/>
        <v>0</v>
      </c>
      <c r="I7" s="104">
        <f t="shared" si="1"/>
        <v>0</v>
      </c>
    </row>
    <row r="8" spans="1:9" ht="18" customHeight="1" x14ac:dyDescent="0.25">
      <c r="A8" s="78"/>
      <c r="B8" s="64">
        <v>4</v>
      </c>
      <c r="C8" s="64">
        <f>'DAFTAR SISWA'!B9</f>
        <v>1258</v>
      </c>
      <c r="D8" s="14" t="str">
        <f>'DAFTAR SISWA'!D9</f>
        <v>Bungah Rizki Rokhimah</v>
      </c>
      <c r="E8" s="64">
        <v>70</v>
      </c>
      <c r="F8" s="104">
        <f t="shared" si="2"/>
        <v>42</v>
      </c>
      <c r="G8" s="64">
        <v>65</v>
      </c>
      <c r="H8" s="104">
        <f t="shared" si="0"/>
        <v>26</v>
      </c>
      <c r="I8" s="104">
        <f t="shared" si="1"/>
        <v>68</v>
      </c>
    </row>
    <row r="9" spans="1:9" ht="18.75" customHeight="1" x14ac:dyDescent="0.25">
      <c r="A9" s="78"/>
      <c r="B9" s="64">
        <v>5</v>
      </c>
      <c r="C9" s="64">
        <f>'DAFTAR SISWA'!B10</f>
        <v>1259</v>
      </c>
      <c r="D9" s="14" t="str">
        <f>'DAFTAR SISWA'!D10</f>
        <v>Enggar Megawantoro</v>
      </c>
      <c r="E9" s="64"/>
      <c r="F9" s="104">
        <f t="shared" si="2"/>
        <v>0</v>
      </c>
      <c r="G9" s="64"/>
      <c r="H9" s="104">
        <f t="shared" si="0"/>
        <v>0</v>
      </c>
      <c r="I9" s="104">
        <f t="shared" si="1"/>
        <v>0</v>
      </c>
    </row>
    <row r="10" spans="1:9" ht="18" customHeight="1" x14ac:dyDescent="0.25">
      <c r="A10" s="78"/>
      <c r="B10" s="64">
        <v>6</v>
      </c>
      <c r="C10" s="64">
        <f>'DAFTAR SISWA'!B11</f>
        <v>1260</v>
      </c>
      <c r="D10" s="14" t="str">
        <f>'DAFTAR SISWA'!D11</f>
        <v xml:space="preserve">Firman Ainur Rahmad </v>
      </c>
      <c r="E10" s="64"/>
      <c r="F10" s="104">
        <f t="shared" si="2"/>
        <v>0</v>
      </c>
      <c r="G10" s="64"/>
      <c r="H10" s="104">
        <f t="shared" si="0"/>
        <v>0</v>
      </c>
      <c r="I10" s="104">
        <f t="shared" si="1"/>
        <v>0</v>
      </c>
    </row>
    <row r="11" spans="1:9" ht="18" customHeight="1" x14ac:dyDescent="0.25">
      <c r="A11" s="78"/>
      <c r="B11" s="64">
        <v>7</v>
      </c>
      <c r="C11" s="64">
        <f>'DAFTAR SISWA'!B12</f>
        <v>1263</v>
      </c>
      <c r="D11" s="14" t="str">
        <f>'DAFTAR SISWA'!D12</f>
        <v>Indra Setyawan</v>
      </c>
      <c r="E11" s="64"/>
      <c r="F11" s="104">
        <f t="shared" si="2"/>
        <v>0</v>
      </c>
      <c r="G11" s="64"/>
      <c r="H11" s="104">
        <f t="shared" si="0"/>
        <v>0</v>
      </c>
      <c r="I11" s="104">
        <f t="shared" si="1"/>
        <v>0</v>
      </c>
    </row>
    <row r="12" spans="1:9" ht="20.25" customHeight="1" x14ac:dyDescent="0.25">
      <c r="A12" s="78"/>
      <c r="B12" s="64">
        <v>8</v>
      </c>
      <c r="C12" s="64">
        <f>'DAFTAR SISWA'!B13</f>
        <v>1311</v>
      </c>
      <c r="D12" s="14" t="str">
        <f>'DAFTAR SISWA'!D13</f>
        <v>Ismi Nur Fadilah</v>
      </c>
      <c r="E12" s="64"/>
      <c r="F12" s="104">
        <f t="shared" si="2"/>
        <v>0</v>
      </c>
      <c r="G12" s="64"/>
      <c r="H12" s="104">
        <f t="shared" si="0"/>
        <v>0</v>
      </c>
      <c r="I12" s="104">
        <f t="shared" si="1"/>
        <v>0</v>
      </c>
    </row>
    <row r="13" spans="1:9" ht="17.25" customHeight="1" x14ac:dyDescent="0.25">
      <c r="A13" s="78"/>
      <c r="B13" s="64">
        <v>9</v>
      </c>
      <c r="C13" s="64">
        <f>'DAFTAR SISWA'!B14</f>
        <v>1264</v>
      </c>
      <c r="D13" s="14" t="str">
        <f>'DAFTAR SISWA'!D14</f>
        <v>Jordan Ahmad Kautsar</v>
      </c>
      <c r="E13" s="64"/>
      <c r="F13" s="104">
        <f t="shared" si="2"/>
        <v>0</v>
      </c>
      <c r="G13" s="64"/>
      <c r="H13" s="104">
        <f t="shared" si="0"/>
        <v>0</v>
      </c>
      <c r="I13" s="104">
        <f t="shared" si="1"/>
        <v>0</v>
      </c>
    </row>
    <row r="14" spans="1:9" ht="17.25" customHeight="1" x14ac:dyDescent="0.25">
      <c r="A14" s="78"/>
      <c r="B14" s="64">
        <v>10</v>
      </c>
      <c r="C14" s="64">
        <f>'DAFTAR SISWA'!B15</f>
        <v>1351</v>
      </c>
      <c r="D14" s="14" t="str">
        <f>'DAFTAR SISWA'!D15</f>
        <v xml:space="preserve">Kahfila Zahra Aulia </v>
      </c>
      <c r="E14" s="64"/>
      <c r="F14" s="104">
        <f t="shared" si="2"/>
        <v>0</v>
      </c>
      <c r="G14" s="64"/>
      <c r="H14" s="104">
        <f t="shared" si="0"/>
        <v>0</v>
      </c>
      <c r="I14" s="104">
        <f t="shared" si="1"/>
        <v>0</v>
      </c>
    </row>
    <row r="15" spans="1:9" ht="18" customHeight="1" x14ac:dyDescent="0.25">
      <c r="A15" s="78"/>
      <c r="B15" s="64">
        <v>11</v>
      </c>
      <c r="C15" s="64">
        <f>'DAFTAR SISWA'!B16</f>
        <v>1265</v>
      </c>
      <c r="D15" s="14" t="str">
        <f>'DAFTAR SISWA'!D16</f>
        <v>Marvin Aditya Pratama</v>
      </c>
      <c r="E15" s="64"/>
      <c r="F15" s="104">
        <f t="shared" si="2"/>
        <v>0</v>
      </c>
      <c r="G15" s="64"/>
      <c r="H15" s="104">
        <f t="shared" si="0"/>
        <v>0</v>
      </c>
      <c r="I15" s="104">
        <f t="shared" si="1"/>
        <v>0</v>
      </c>
    </row>
    <row r="16" spans="1:9" ht="18" customHeight="1" x14ac:dyDescent="0.25">
      <c r="A16" s="78"/>
      <c r="B16" s="64">
        <v>12</v>
      </c>
      <c r="C16" s="64">
        <f>'DAFTAR SISWA'!B17</f>
        <v>1266</v>
      </c>
      <c r="D16" s="14" t="str">
        <f>'DAFTAR SISWA'!D17</f>
        <v>Muhammad Jibril Al Hafidz</v>
      </c>
      <c r="E16" s="64"/>
      <c r="F16" s="104">
        <f t="shared" si="2"/>
        <v>0</v>
      </c>
      <c r="G16" s="64"/>
      <c r="H16" s="104">
        <f t="shared" si="0"/>
        <v>0</v>
      </c>
      <c r="I16" s="104">
        <f t="shared" si="1"/>
        <v>0</v>
      </c>
    </row>
    <row r="17" spans="1:9" ht="17.25" customHeight="1" x14ac:dyDescent="0.25">
      <c r="A17" s="78"/>
      <c r="B17" s="64">
        <v>13</v>
      </c>
      <c r="C17" s="64">
        <f>'DAFTAR SISWA'!B18</f>
        <v>1267</v>
      </c>
      <c r="D17" s="14" t="str">
        <f>'DAFTAR SISWA'!D18</f>
        <v>Muhammad Khoirun Hanafi</v>
      </c>
      <c r="E17" s="64"/>
      <c r="F17" s="104">
        <f t="shared" si="2"/>
        <v>0</v>
      </c>
      <c r="G17" s="64"/>
      <c r="H17" s="104">
        <f t="shared" si="0"/>
        <v>0</v>
      </c>
      <c r="I17" s="104">
        <f t="shared" si="1"/>
        <v>0</v>
      </c>
    </row>
    <row r="18" spans="1:9" ht="20.25" customHeight="1" x14ac:dyDescent="0.25">
      <c r="A18" s="78"/>
      <c r="B18" s="64">
        <v>14</v>
      </c>
      <c r="C18" s="64">
        <f>'DAFTAR SISWA'!B19</f>
        <v>1269</v>
      </c>
      <c r="D18" s="14" t="str">
        <f>'DAFTAR SISWA'!D19</f>
        <v>Nila Nafira</v>
      </c>
      <c r="E18" s="64"/>
      <c r="F18" s="104">
        <f t="shared" si="2"/>
        <v>0</v>
      </c>
      <c r="G18" s="64"/>
      <c r="H18" s="104">
        <f t="shared" si="0"/>
        <v>0</v>
      </c>
      <c r="I18" s="104">
        <f t="shared" si="1"/>
        <v>0</v>
      </c>
    </row>
    <row r="19" spans="1:9" ht="17.25" customHeight="1" x14ac:dyDescent="0.25">
      <c r="A19" s="78"/>
      <c r="B19" s="64">
        <v>15</v>
      </c>
      <c r="C19" s="64">
        <f>'DAFTAR SISWA'!B20</f>
        <v>1389</v>
      </c>
      <c r="D19" s="14" t="str">
        <f>'DAFTAR SISWA'!D20</f>
        <v xml:space="preserve">Oktavia Vivi Novita </v>
      </c>
      <c r="E19" s="64"/>
      <c r="F19" s="104">
        <f t="shared" si="2"/>
        <v>0</v>
      </c>
      <c r="G19" s="64"/>
      <c r="H19" s="104">
        <f t="shared" si="0"/>
        <v>0</v>
      </c>
      <c r="I19" s="104">
        <f t="shared" si="1"/>
        <v>0</v>
      </c>
    </row>
    <row r="20" spans="1:9" ht="18.75" customHeight="1" x14ac:dyDescent="0.25">
      <c r="A20" s="78"/>
      <c r="B20" s="64">
        <v>16</v>
      </c>
      <c r="C20" s="64">
        <f>'DAFTAR SISWA'!B21</f>
        <v>1270</v>
      </c>
      <c r="D20" s="14" t="str">
        <f>'DAFTAR SISWA'!D21</f>
        <v>Patricia Chiquitita</v>
      </c>
      <c r="E20" s="64"/>
      <c r="F20" s="104">
        <f t="shared" si="2"/>
        <v>0</v>
      </c>
      <c r="G20" s="64"/>
      <c r="H20" s="104">
        <f t="shared" si="0"/>
        <v>0</v>
      </c>
      <c r="I20" s="104">
        <f t="shared" si="1"/>
        <v>0</v>
      </c>
    </row>
    <row r="21" spans="1:9" ht="17.25" customHeight="1" x14ac:dyDescent="0.25">
      <c r="A21" s="78"/>
      <c r="B21" s="64">
        <v>17</v>
      </c>
      <c r="C21" s="64">
        <f>'DAFTAR SISWA'!B22</f>
        <v>1271</v>
      </c>
      <c r="D21" s="14" t="str">
        <f>'DAFTAR SISWA'!D22</f>
        <v>Rafa Aditya</v>
      </c>
      <c r="E21" s="64"/>
      <c r="F21" s="104">
        <f t="shared" si="2"/>
        <v>0</v>
      </c>
      <c r="G21" s="64"/>
      <c r="H21" s="104">
        <f t="shared" si="0"/>
        <v>0</v>
      </c>
      <c r="I21" s="104">
        <f t="shared" si="1"/>
        <v>0</v>
      </c>
    </row>
    <row r="22" spans="1:9" ht="18" customHeight="1" x14ac:dyDescent="0.25">
      <c r="A22" s="78"/>
      <c r="B22" s="64">
        <v>18</v>
      </c>
      <c r="C22" s="64">
        <f>'DAFTAR SISWA'!B23</f>
        <v>1272</v>
      </c>
      <c r="D22" s="14" t="str">
        <f>'DAFTAR SISWA'!D23</f>
        <v>Rifah Akaya Udin</v>
      </c>
      <c r="E22" s="64"/>
      <c r="F22" s="104">
        <f t="shared" si="2"/>
        <v>0</v>
      </c>
      <c r="G22" s="64"/>
      <c r="H22" s="104">
        <f t="shared" si="0"/>
        <v>0</v>
      </c>
      <c r="I22" s="104">
        <f t="shared" si="1"/>
        <v>0</v>
      </c>
    </row>
    <row r="23" spans="1:9" ht="17.25" customHeight="1" x14ac:dyDescent="0.25">
      <c r="A23" s="78"/>
      <c r="B23" s="64">
        <v>19</v>
      </c>
      <c r="C23" s="64">
        <f>'DAFTAR SISWA'!B24</f>
        <v>1254</v>
      </c>
      <c r="D23" s="14" t="str">
        <f>'DAFTAR SISWA'!D24</f>
        <v>Rifky Ardiansyah</v>
      </c>
      <c r="E23" s="64"/>
      <c r="F23" s="104">
        <f t="shared" si="2"/>
        <v>0</v>
      </c>
      <c r="G23" s="64"/>
      <c r="H23" s="104">
        <f t="shared" si="0"/>
        <v>0</v>
      </c>
      <c r="I23" s="104">
        <f t="shared" si="1"/>
        <v>0</v>
      </c>
    </row>
    <row r="24" spans="1:9" ht="18.75" customHeight="1" x14ac:dyDescent="0.25">
      <c r="A24" s="78"/>
      <c r="B24" s="64">
        <v>20</v>
      </c>
      <c r="C24" s="64">
        <f>'DAFTAR SISWA'!B25</f>
        <v>1241</v>
      </c>
      <c r="D24" s="14" t="str">
        <f>'DAFTAR SISWA'!D25</f>
        <v>Rizal Hendriawan</v>
      </c>
      <c r="E24" s="64"/>
      <c r="F24" s="104">
        <f t="shared" si="2"/>
        <v>0</v>
      </c>
      <c r="G24" s="64"/>
      <c r="H24" s="104">
        <f t="shared" si="0"/>
        <v>0</v>
      </c>
      <c r="I24" s="104">
        <f t="shared" si="1"/>
        <v>0</v>
      </c>
    </row>
    <row r="25" spans="1:9" ht="17.25" customHeight="1" x14ac:dyDescent="0.25">
      <c r="A25" s="78"/>
      <c r="B25" s="64">
        <v>21</v>
      </c>
      <c r="C25" s="64">
        <f>'DAFTAR SISWA'!B26</f>
        <v>1274</v>
      </c>
      <c r="D25" s="14" t="str">
        <f>'DAFTAR SISWA'!D26</f>
        <v>Robiyatul Adawiyah</v>
      </c>
      <c r="E25" s="64">
        <v>100</v>
      </c>
      <c r="F25" s="104">
        <f t="shared" si="2"/>
        <v>60</v>
      </c>
      <c r="G25" s="64">
        <v>50</v>
      </c>
      <c r="H25" s="104">
        <f t="shared" si="0"/>
        <v>20</v>
      </c>
      <c r="I25" s="104">
        <f t="shared" si="1"/>
        <v>80</v>
      </c>
    </row>
    <row r="26" spans="1:9" ht="16.5" customHeight="1" x14ac:dyDescent="0.25">
      <c r="A26" s="78"/>
      <c r="B26" s="64">
        <v>22</v>
      </c>
      <c r="C26" s="64">
        <f>'DAFTAR SISWA'!B27</f>
        <v>1275</v>
      </c>
      <c r="D26" s="14" t="str">
        <f>'DAFTAR SISWA'!D27</f>
        <v>Safitri Ayu Wulandari</v>
      </c>
      <c r="E26" s="64"/>
      <c r="F26" s="104">
        <f t="shared" si="2"/>
        <v>0</v>
      </c>
      <c r="G26" s="64"/>
      <c r="H26" s="104">
        <f t="shared" si="0"/>
        <v>0</v>
      </c>
      <c r="I26" s="104">
        <f t="shared" si="1"/>
        <v>0</v>
      </c>
    </row>
    <row r="27" spans="1:9" ht="15.75" customHeight="1" x14ac:dyDescent="0.25">
      <c r="A27" s="78"/>
      <c r="B27" s="64">
        <v>23</v>
      </c>
      <c r="C27" s="64">
        <f>'DAFTAR SISWA'!B28</f>
        <v>1423</v>
      </c>
      <c r="D27" s="14" t="str">
        <f>'DAFTAR SISWA'!D28</f>
        <v xml:space="preserve">Saira Rachman </v>
      </c>
      <c r="E27" s="64"/>
      <c r="F27" s="104">
        <f t="shared" si="2"/>
        <v>0</v>
      </c>
      <c r="G27" s="64"/>
      <c r="H27" s="104">
        <f t="shared" si="0"/>
        <v>0</v>
      </c>
      <c r="I27" s="104">
        <f t="shared" si="1"/>
        <v>0</v>
      </c>
    </row>
    <row r="28" spans="1:9" ht="17.25" customHeight="1" x14ac:dyDescent="0.25">
      <c r="A28" s="78"/>
      <c r="B28" s="64">
        <v>24</v>
      </c>
      <c r="C28" s="64">
        <f>'DAFTAR SISWA'!B29</f>
        <v>1244</v>
      </c>
      <c r="D28" s="14" t="str">
        <f>'DAFTAR SISWA'!D29</f>
        <v>Sisca Indriani Harsari</v>
      </c>
      <c r="E28" s="64"/>
      <c r="F28" s="104">
        <f t="shared" si="2"/>
        <v>0</v>
      </c>
      <c r="G28" s="64"/>
      <c r="H28" s="104">
        <f t="shared" si="0"/>
        <v>0</v>
      </c>
      <c r="I28" s="104">
        <f t="shared" si="1"/>
        <v>0</v>
      </c>
    </row>
    <row r="29" spans="1:9" ht="18" customHeight="1" x14ac:dyDescent="0.25">
      <c r="A29" s="78"/>
      <c r="B29" s="64">
        <v>25</v>
      </c>
      <c r="C29" s="64">
        <f>'DAFTAR SISWA'!B30</f>
        <v>1249</v>
      </c>
      <c r="D29" s="14" t="str">
        <f>'DAFTAR SISWA'!D30</f>
        <v>Zaidan Arley</v>
      </c>
      <c r="E29" s="64"/>
      <c r="F29" s="104">
        <f t="shared" si="2"/>
        <v>0</v>
      </c>
      <c r="G29" s="64"/>
      <c r="H29" s="104">
        <f t="shared" si="0"/>
        <v>0</v>
      </c>
      <c r="I29" s="104">
        <f t="shared" si="1"/>
        <v>0</v>
      </c>
    </row>
    <row r="30" spans="1:9" x14ac:dyDescent="0.25">
      <c r="A30" s="78"/>
      <c r="B30" s="14"/>
      <c r="C30" s="64"/>
      <c r="D30" s="14"/>
      <c r="E30" s="64"/>
      <c r="F30" s="105"/>
      <c r="G30" s="64"/>
      <c r="H30" s="104">
        <f t="shared" si="0"/>
        <v>0</v>
      </c>
      <c r="I30" s="104">
        <f t="shared" si="1"/>
        <v>0</v>
      </c>
    </row>
    <row r="31" spans="1:9" x14ac:dyDescent="0.25">
      <c r="A31" s="78"/>
      <c r="B31" s="14"/>
      <c r="C31" s="64"/>
      <c r="D31" s="14"/>
      <c r="E31" s="64"/>
      <c r="F31" s="105"/>
      <c r="G31" s="64"/>
      <c r="H31" s="104">
        <f t="shared" si="0"/>
        <v>0</v>
      </c>
      <c r="I31" s="104">
        <f t="shared" si="1"/>
        <v>0</v>
      </c>
    </row>
    <row r="32" spans="1:9" x14ac:dyDescent="0.25">
      <c r="A32" s="78"/>
      <c r="B32" s="14"/>
      <c r="C32" s="64"/>
      <c r="D32" s="14"/>
      <c r="E32" s="64"/>
      <c r="F32" s="105"/>
      <c r="G32" s="64"/>
      <c r="H32" s="104">
        <f t="shared" si="0"/>
        <v>0</v>
      </c>
      <c r="I32" s="104">
        <f t="shared" si="1"/>
        <v>0</v>
      </c>
    </row>
    <row r="33" spans="1:9" x14ac:dyDescent="0.25">
      <c r="A33" s="78"/>
      <c r="B33" s="14"/>
      <c r="C33" s="64"/>
      <c r="D33" s="14"/>
      <c r="E33" s="64"/>
      <c r="F33" s="105"/>
      <c r="G33" s="64"/>
      <c r="H33" s="104">
        <f t="shared" si="0"/>
        <v>0</v>
      </c>
      <c r="I33" s="104">
        <f t="shared" si="1"/>
        <v>0</v>
      </c>
    </row>
    <row r="34" spans="1:9" x14ac:dyDescent="0.25">
      <c r="A34" s="78"/>
      <c r="B34" s="14"/>
      <c r="C34" s="64"/>
      <c r="D34" s="14"/>
      <c r="E34" s="64"/>
      <c r="F34" s="105"/>
      <c r="G34" s="64"/>
      <c r="H34" s="105"/>
      <c r="I34" s="104">
        <f t="shared" si="1"/>
        <v>0</v>
      </c>
    </row>
    <row r="35" spans="1:9" x14ac:dyDescent="0.25">
      <c r="A35" s="78"/>
      <c r="B35" s="14"/>
      <c r="C35" s="64"/>
      <c r="D35" s="14"/>
      <c r="E35" s="64"/>
      <c r="F35" s="105"/>
      <c r="G35" s="64"/>
      <c r="H35" s="105"/>
      <c r="I35" s="104">
        <f t="shared" si="1"/>
        <v>0</v>
      </c>
    </row>
    <row r="36" spans="1:9" x14ac:dyDescent="0.25">
      <c r="A36" s="78"/>
      <c r="B36" s="14"/>
      <c r="C36" s="64"/>
      <c r="D36" s="14"/>
      <c r="E36" s="64"/>
      <c r="F36" s="105"/>
      <c r="G36" s="64"/>
      <c r="H36" s="105"/>
      <c r="I36" s="104">
        <f t="shared" si="1"/>
        <v>0</v>
      </c>
    </row>
    <row r="37" spans="1:9" x14ac:dyDescent="0.25">
      <c r="A37" s="78"/>
      <c r="B37" s="14"/>
      <c r="C37" s="64"/>
      <c r="D37" s="14"/>
      <c r="E37" s="64"/>
      <c r="F37" s="105"/>
      <c r="G37" s="64"/>
      <c r="H37" s="105"/>
      <c r="I37" s="104">
        <f t="shared" si="1"/>
        <v>0</v>
      </c>
    </row>
    <row r="38" spans="1:9" x14ac:dyDescent="0.25">
      <c r="A38" s="78"/>
      <c r="B38" s="14"/>
      <c r="C38" s="64"/>
      <c r="D38" s="14"/>
      <c r="E38" s="64"/>
      <c r="F38" s="105"/>
      <c r="G38" s="64"/>
      <c r="H38" s="105"/>
      <c r="I38" s="104">
        <f t="shared" si="1"/>
        <v>0</v>
      </c>
    </row>
    <row r="39" spans="1:9" x14ac:dyDescent="0.25">
      <c r="A39" s="78"/>
      <c r="B39" s="14"/>
      <c r="C39" s="64"/>
      <c r="D39" s="14"/>
      <c r="E39" s="64"/>
      <c r="F39" s="105"/>
      <c r="G39" s="64"/>
      <c r="H39" s="105"/>
      <c r="I39" s="104">
        <f t="shared" si="1"/>
        <v>0</v>
      </c>
    </row>
    <row r="40" spans="1:9" x14ac:dyDescent="0.25">
      <c r="A40" s="78"/>
      <c r="B40" s="14"/>
      <c r="C40" s="64"/>
      <c r="D40" s="14"/>
      <c r="E40" s="64"/>
      <c r="F40" s="105"/>
      <c r="G40" s="64"/>
      <c r="H40" s="105"/>
      <c r="I40" s="104">
        <f t="shared" si="1"/>
        <v>0</v>
      </c>
    </row>
    <row r="41" spans="1:9" x14ac:dyDescent="0.25">
      <c r="A41" s="78"/>
      <c r="B41" s="14"/>
      <c r="C41" s="64"/>
      <c r="D41" s="14"/>
      <c r="E41" s="64"/>
      <c r="F41" s="105"/>
      <c r="G41" s="64"/>
      <c r="H41" s="105"/>
      <c r="I41" s="104">
        <f t="shared" si="1"/>
        <v>0</v>
      </c>
    </row>
    <row r="42" spans="1:9" x14ac:dyDescent="0.25">
      <c r="A42" s="78"/>
      <c r="B42" s="14"/>
      <c r="C42" s="64"/>
      <c r="D42" s="14"/>
      <c r="E42" s="64"/>
      <c r="F42" s="105"/>
      <c r="G42" s="64"/>
      <c r="H42" s="105"/>
      <c r="I42" s="105"/>
    </row>
    <row r="43" spans="1:9" x14ac:dyDescent="0.25">
      <c r="A43" s="78"/>
      <c r="B43" s="14"/>
      <c r="C43" s="64"/>
      <c r="D43" s="14"/>
      <c r="E43" s="64"/>
      <c r="F43" s="105"/>
      <c r="G43" s="64"/>
      <c r="H43" s="105"/>
      <c r="I43" s="105"/>
    </row>
    <row r="44" spans="1:9" x14ac:dyDescent="0.25">
      <c r="A44" s="78"/>
      <c r="B44" s="14"/>
      <c r="C44" s="64"/>
      <c r="D44" s="14"/>
      <c r="E44" s="64"/>
      <c r="F44" s="105"/>
      <c r="G44" s="64"/>
      <c r="H44" s="105"/>
      <c r="I44" s="105"/>
    </row>
    <row r="45" spans="1:9" x14ac:dyDescent="0.25">
      <c r="A45" s="78"/>
      <c r="B45" s="14"/>
      <c r="C45" s="64"/>
      <c r="D45" s="14"/>
      <c r="E45" s="64"/>
      <c r="F45" s="105"/>
      <c r="G45" s="64"/>
      <c r="H45" s="105"/>
      <c r="I45" s="105"/>
    </row>
    <row r="46" spans="1:9" x14ac:dyDescent="0.25">
      <c r="A46" s="78"/>
      <c r="B46" s="14"/>
      <c r="C46" s="64"/>
      <c r="D46" s="14"/>
      <c r="E46" s="64"/>
      <c r="F46" s="105"/>
      <c r="G46" s="64"/>
      <c r="H46" s="105"/>
      <c r="I46" s="105"/>
    </row>
    <row r="47" spans="1:9" x14ac:dyDescent="0.25">
      <c r="A47" s="78"/>
      <c r="B47" s="14"/>
      <c r="C47" s="64"/>
      <c r="D47" s="14"/>
      <c r="E47" s="64"/>
      <c r="F47" s="105"/>
      <c r="G47" s="64"/>
      <c r="H47" s="105"/>
      <c r="I47" s="105"/>
    </row>
    <row r="48" spans="1:9" x14ac:dyDescent="0.25">
      <c r="A48" s="78"/>
      <c r="B48" s="14"/>
      <c r="C48" s="64"/>
      <c r="D48" s="14"/>
      <c r="E48" s="64"/>
      <c r="F48" s="105"/>
      <c r="G48" s="64"/>
      <c r="H48" s="105"/>
      <c r="I48" s="105"/>
    </row>
    <row r="49" spans="1:9" x14ac:dyDescent="0.25">
      <c r="A49" s="78"/>
      <c r="B49" s="14"/>
      <c r="C49" s="64"/>
      <c r="D49" s="14"/>
      <c r="E49" s="64"/>
      <c r="F49" s="105"/>
      <c r="G49" s="64"/>
      <c r="H49" s="105"/>
      <c r="I49" s="105"/>
    </row>
    <row r="50" spans="1:9" x14ac:dyDescent="0.25">
      <c r="A50" s="78"/>
      <c r="B50" s="14"/>
      <c r="C50" s="64"/>
      <c r="D50" s="14"/>
      <c r="E50" s="64"/>
      <c r="F50" s="105"/>
      <c r="G50" s="64"/>
      <c r="H50" s="105"/>
      <c r="I50" s="105"/>
    </row>
    <row r="51" spans="1:9" x14ac:dyDescent="0.25">
      <c r="A51" s="78"/>
      <c r="B51" s="14"/>
      <c r="C51" s="64"/>
      <c r="D51" s="14"/>
      <c r="E51" s="64"/>
      <c r="F51" s="105"/>
      <c r="G51" s="64"/>
      <c r="H51" s="105"/>
      <c r="I51" s="105"/>
    </row>
    <row r="52" spans="1:9" x14ac:dyDescent="0.25">
      <c r="A52" s="78"/>
      <c r="B52" s="14"/>
      <c r="C52" s="64"/>
      <c r="D52" s="14"/>
      <c r="E52" s="64"/>
      <c r="F52" s="105"/>
      <c r="G52" s="64"/>
      <c r="H52" s="105"/>
      <c r="I52" s="105"/>
    </row>
    <row r="53" spans="1:9" x14ac:dyDescent="0.25">
      <c r="A53" s="78"/>
      <c r="B53" s="14"/>
      <c r="C53" s="64"/>
      <c r="D53" s="14"/>
      <c r="E53" s="64"/>
      <c r="F53" s="105"/>
      <c r="G53" s="64"/>
      <c r="H53" s="105"/>
      <c r="I53" s="105"/>
    </row>
    <row r="54" spans="1:9" x14ac:dyDescent="0.25">
      <c r="A54" s="78"/>
      <c r="B54" s="14"/>
      <c r="C54" s="64"/>
      <c r="D54" s="14"/>
      <c r="E54" s="64"/>
      <c r="F54" s="105"/>
      <c r="G54" s="64"/>
      <c r="H54" s="105"/>
      <c r="I54" s="105"/>
    </row>
    <row r="55" spans="1:9" x14ac:dyDescent="0.25">
      <c r="A55" s="78"/>
      <c r="B55" s="14"/>
      <c r="C55" s="64"/>
      <c r="D55" s="14"/>
      <c r="E55" s="64"/>
      <c r="F55" s="105"/>
      <c r="G55" s="64"/>
      <c r="H55" s="105"/>
      <c r="I55" s="105"/>
    </row>
    <row r="56" spans="1:9" x14ac:dyDescent="0.25">
      <c r="A56" s="78"/>
      <c r="B56" s="14"/>
      <c r="C56" s="64"/>
      <c r="D56" s="14"/>
      <c r="E56" s="64"/>
      <c r="F56" s="64"/>
      <c r="G56" s="64"/>
      <c r="H56" s="105"/>
      <c r="I56" s="105"/>
    </row>
    <row r="57" spans="1:9" x14ac:dyDescent="0.25">
      <c r="A57" s="78"/>
      <c r="B57" s="14"/>
      <c r="C57" s="64"/>
      <c r="D57" s="14"/>
      <c r="E57" s="64"/>
      <c r="F57" s="64"/>
      <c r="G57" s="64"/>
      <c r="H57" s="105"/>
      <c r="I57" s="105"/>
    </row>
    <row r="58" spans="1:9" x14ac:dyDescent="0.25">
      <c r="A58" s="78"/>
      <c r="B58" s="14"/>
      <c r="C58" s="64"/>
      <c r="D58" s="14"/>
      <c r="E58" s="64"/>
      <c r="F58" s="64"/>
      <c r="G58" s="64"/>
      <c r="H58" s="105"/>
      <c r="I58" s="105"/>
    </row>
    <row r="59" spans="1:9" x14ac:dyDescent="0.25">
      <c r="A59" s="78"/>
      <c r="B59" s="14"/>
      <c r="C59" s="64"/>
      <c r="D59" s="14"/>
      <c r="E59" s="64"/>
      <c r="F59" s="64"/>
      <c r="G59" s="64"/>
      <c r="H59" s="105"/>
      <c r="I59" s="105"/>
    </row>
    <row r="60" spans="1:9" x14ac:dyDescent="0.25">
      <c r="A60" s="78"/>
      <c r="B60" s="14"/>
      <c r="C60" s="64"/>
      <c r="D60" s="14"/>
      <c r="E60" s="64"/>
      <c r="F60" s="64"/>
      <c r="G60" s="64"/>
      <c r="H60" s="105"/>
      <c r="I60" s="105"/>
    </row>
    <row r="61" spans="1:9" x14ac:dyDescent="0.25">
      <c r="A61" s="78"/>
      <c r="B61" s="14"/>
      <c r="C61" s="64"/>
      <c r="D61" s="14"/>
      <c r="E61" s="64"/>
      <c r="F61" s="64"/>
      <c r="G61" s="64"/>
      <c r="H61" s="105"/>
      <c r="I61" s="105"/>
    </row>
    <row r="62" spans="1:9" x14ac:dyDescent="0.25">
      <c r="A62" s="78"/>
      <c r="B62" s="14"/>
      <c r="C62" s="64"/>
      <c r="D62" s="14"/>
      <c r="E62" s="64"/>
      <c r="F62" s="64"/>
      <c r="G62" s="64"/>
      <c r="H62" s="105"/>
      <c r="I62" s="105"/>
    </row>
    <row r="63" spans="1:9" x14ac:dyDescent="0.25">
      <c r="A63" s="78"/>
      <c r="B63" s="14"/>
      <c r="C63" s="64"/>
      <c r="D63" s="14"/>
      <c r="E63" s="64"/>
      <c r="F63" s="64"/>
      <c r="G63" s="64"/>
      <c r="H63" s="105"/>
      <c r="I63" s="105"/>
    </row>
    <row r="64" spans="1:9" x14ac:dyDescent="0.25">
      <c r="A64" s="78"/>
      <c r="B64" s="14"/>
      <c r="C64" s="64"/>
      <c r="D64" s="14"/>
      <c r="E64" s="64"/>
      <c r="F64" s="64"/>
      <c r="G64" s="64"/>
      <c r="H64" s="105"/>
      <c r="I64" s="105"/>
    </row>
    <row r="65" spans="1:9" x14ac:dyDescent="0.25">
      <c r="A65" s="78"/>
      <c r="B65" s="14"/>
      <c r="C65" s="64"/>
      <c r="D65" s="14"/>
      <c r="E65" s="64"/>
      <c r="F65" s="64"/>
      <c r="G65" s="64"/>
      <c r="H65" s="105"/>
      <c r="I65" s="105"/>
    </row>
    <row r="66" spans="1:9" x14ac:dyDescent="0.25">
      <c r="A66" s="78"/>
      <c r="B66" s="14"/>
      <c r="C66" s="64"/>
      <c r="D66" s="14"/>
      <c r="E66" s="64"/>
      <c r="F66" s="64"/>
      <c r="G66" s="64"/>
      <c r="H66" s="105"/>
      <c r="I66" s="105"/>
    </row>
    <row r="67" spans="1:9" x14ac:dyDescent="0.25">
      <c r="A67" s="78"/>
      <c r="B67" s="14"/>
      <c r="C67" s="64"/>
      <c r="D67" s="14"/>
      <c r="E67" s="64"/>
      <c r="F67" s="64"/>
      <c r="G67" s="64"/>
      <c r="H67" s="105"/>
      <c r="I67" s="105"/>
    </row>
    <row r="68" spans="1:9" x14ac:dyDescent="0.25">
      <c r="A68" s="78"/>
      <c r="B68" s="14"/>
      <c r="C68" s="64"/>
      <c r="D68" s="14"/>
      <c r="E68" s="64"/>
      <c r="F68" s="64"/>
      <c r="G68" s="64"/>
      <c r="H68" s="105"/>
      <c r="I68" s="105"/>
    </row>
    <row r="69" spans="1:9" x14ac:dyDescent="0.25">
      <c r="A69" s="78"/>
      <c r="B69" s="14"/>
      <c r="C69" s="64"/>
      <c r="D69" s="14"/>
      <c r="E69" s="64"/>
      <c r="F69" s="64"/>
      <c r="G69" s="64"/>
      <c r="H69" s="105"/>
      <c r="I69" s="105"/>
    </row>
    <row r="70" spans="1:9" x14ac:dyDescent="0.25">
      <c r="A70" s="78"/>
      <c r="B70" s="14"/>
      <c r="C70" s="64"/>
      <c r="D70" s="14"/>
      <c r="E70" s="64"/>
      <c r="F70" s="64"/>
      <c r="G70" s="64"/>
      <c r="H70" s="105"/>
      <c r="I70" s="105"/>
    </row>
    <row r="71" spans="1:9" x14ac:dyDescent="0.25">
      <c r="A71" s="78"/>
      <c r="B71" s="14"/>
      <c r="C71" s="64"/>
      <c r="D71" s="14"/>
      <c r="E71" s="64"/>
      <c r="F71" s="64"/>
      <c r="G71" s="64"/>
      <c r="H71" s="105"/>
      <c r="I71" s="105"/>
    </row>
    <row r="72" spans="1:9" x14ac:dyDescent="0.25">
      <c r="A72" s="78"/>
      <c r="B72" s="14"/>
      <c r="C72" s="64"/>
      <c r="D72" s="14"/>
      <c r="E72" s="64"/>
      <c r="F72" s="64"/>
      <c r="G72" s="64"/>
      <c r="H72" s="105"/>
      <c r="I72" s="105"/>
    </row>
    <row r="73" spans="1:9" x14ac:dyDescent="0.25">
      <c r="A73" s="78"/>
      <c r="B73" s="14"/>
      <c r="C73" s="64"/>
      <c r="D73" s="14"/>
      <c r="E73" s="64"/>
      <c r="F73" s="64"/>
      <c r="G73" s="64"/>
      <c r="H73" s="105"/>
      <c r="I73" s="105"/>
    </row>
    <row r="74" spans="1:9" x14ac:dyDescent="0.25">
      <c r="A74" s="78"/>
      <c r="B74" s="14"/>
      <c r="C74" s="64"/>
      <c r="D74" s="14"/>
      <c r="E74" s="64"/>
      <c r="F74" s="64"/>
      <c r="G74" s="64"/>
      <c r="H74" s="105"/>
      <c r="I74" s="105"/>
    </row>
    <row r="75" spans="1:9" x14ac:dyDescent="0.25">
      <c r="A75" s="78"/>
      <c r="B75" s="14"/>
      <c r="C75" s="64"/>
      <c r="D75" s="14"/>
      <c r="E75" s="64"/>
      <c r="F75" s="64"/>
      <c r="G75" s="64"/>
      <c r="H75" s="105"/>
      <c r="I75" s="105"/>
    </row>
    <row r="76" spans="1:9" x14ac:dyDescent="0.25">
      <c r="A76" s="78"/>
      <c r="B76" s="14"/>
      <c r="C76" s="64"/>
      <c r="D76" s="14"/>
      <c r="E76" s="64"/>
      <c r="F76" s="64"/>
      <c r="G76" s="64"/>
      <c r="H76" s="105"/>
      <c r="I76" s="105"/>
    </row>
    <row r="77" spans="1:9" x14ac:dyDescent="0.25">
      <c r="A77" s="78"/>
      <c r="B77" s="14"/>
      <c r="C77" s="64"/>
      <c r="D77" s="14"/>
      <c r="E77" s="64"/>
      <c r="F77" s="64"/>
      <c r="G77" s="64"/>
      <c r="H77" s="105"/>
      <c r="I77" s="105"/>
    </row>
    <row r="78" spans="1:9" x14ac:dyDescent="0.25">
      <c r="A78" s="78"/>
      <c r="B78" s="14"/>
      <c r="C78" s="64"/>
      <c r="D78" s="14"/>
      <c r="E78" s="64"/>
      <c r="F78" s="64"/>
      <c r="G78" s="64"/>
      <c r="H78" s="105"/>
      <c r="I78" s="105"/>
    </row>
    <row r="79" spans="1:9" x14ac:dyDescent="0.25">
      <c r="A79" s="78"/>
      <c r="B79" s="14"/>
      <c r="C79" s="64"/>
      <c r="D79" s="14"/>
      <c r="E79" s="64"/>
      <c r="F79" s="64"/>
      <c r="G79" s="64"/>
      <c r="H79" s="105"/>
      <c r="I79" s="105"/>
    </row>
    <row r="80" spans="1:9" x14ac:dyDescent="0.25">
      <c r="A80" s="78"/>
      <c r="B80" s="14"/>
      <c r="C80" s="64"/>
      <c r="D80" s="14"/>
      <c r="E80" s="64"/>
      <c r="F80" s="64"/>
      <c r="G80" s="64"/>
      <c r="H80" s="105"/>
      <c r="I80" s="105"/>
    </row>
    <row r="81" spans="1:9" x14ac:dyDescent="0.25">
      <c r="A81" s="78"/>
      <c r="B81" s="14"/>
      <c r="C81" s="64"/>
      <c r="D81" s="14"/>
      <c r="E81" s="64"/>
      <c r="F81" s="64"/>
      <c r="G81" s="64"/>
      <c r="H81" s="105"/>
      <c r="I81" s="105"/>
    </row>
    <row r="82" spans="1:9" x14ac:dyDescent="0.25">
      <c r="A82" s="78"/>
      <c r="B82" s="14"/>
      <c r="C82" s="64"/>
      <c r="D82" s="14"/>
      <c r="E82" s="64"/>
      <c r="F82" s="64"/>
      <c r="G82" s="64"/>
      <c r="H82" s="105"/>
      <c r="I82" s="105"/>
    </row>
    <row r="83" spans="1:9" x14ac:dyDescent="0.25">
      <c r="A83" s="78"/>
      <c r="B83" s="14"/>
      <c r="C83" s="64"/>
      <c r="D83" s="14"/>
      <c r="E83" s="64"/>
      <c r="F83" s="64"/>
      <c r="G83" s="64"/>
      <c r="H83" s="105"/>
      <c r="I83" s="105"/>
    </row>
    <row r="84" spans="1:9" x14ac:dyDescent="0.25">
      <c r="A84" s="78"/>
      <c r="B84" s="14"/>
      <c r="C84" s="64"/>
      <c r="D84" s="14"/>
      <c r="E84" s="64"/>
      <c r="F84" s="64"/>
      <c r="G84" s="64"/>
      <c r="H84" s="105"/>
      <c r="I84" s="105"/>
    </row>
    <row r="85" spans="1:9" x14ac:dyDescent="0.25">
      <c r="A85" s="78"/>
      <c r="B85" s="14"/>
      <c r="C85" s="64"/>
      <c r="D85" s="14"/>
      <c r="E85" s="64"/>
      <c r="F85" s="64"/>
      <c r="G85" s="64"/>
      <c r="H85" s="105"/>
      <c r="I85" s="105"/>
    </row>
    <row r="86" spans="1:9" x14ac:dyDescent="0.25">
      <c r="A86" s="78"/>
      <c r="B86" s="14"/>
      <c r="C86" s="64"/>
      <c r="D86" s="14"/>
      <c r="E86" s="64"/>
      <c r="F86" s="64"/>
      <c r="G86" s="64"/>
      <c r="H86" s="105"/>
      <c r="I86" s="105"/>
    </row>
    <row r="87" spans="1:9" x14ac:dyDescent="0.25">
      <c r="A87" s="78"/>
      <c r="B87" s="14"/>
      <c r="C87" s="64"/>
      <c r="D87" s="14"/>
      <c r="E87" s="64"/>
      <c r="F87" s="64"/>
      <c r="G87" s="64"/>
      <c r="H87" s="105"/>
      <c r="I87" s="105"/>
    </row>
    <row r="88" spans="1:9" x14ac:dyDescent="0.25">
      <c r="A88" s="78"/>
      <c r="B88" s="14"/>
      <c r="C88" s="64"/>
      <c r="D88" s="14"/>
      <c r="E88" s="64"/>
      <c r="F88" s="64"/>
      <c r="G88" s="64"/>
      <c r="H88" s="105"/>
      <c r="I88" s="105"/>
    </row>
    <row r="89" spans="1:9" x14ac:dyDescent="0.25">
      <c r="A89" s="78"/>
      <c r="B89" s="14"/>
      <c r="C89" s="64"/>
      <c r="D89" s="14"/>
      <c r="E89" s="64"/>
      <c r="F89" s="64"/>
      <c r="G89" s="64"/>
      <c r="H89" s="105"/>
      <c r="I89" s="105"/>
    </row>
    <row r="90" spans="1:9" x14ac:dyDescent="0.25">
      <c r="A90" s="78"/>
      <c r="B90" s="14"/>
      <c r="C90" s="64"/>
      <c r="D90" s="14"/>
      <c r="E90" s="64"/>
      <c r="F90" s="64"/>
      <c r="G90" s="64"/>
      <c r="H90" s="105"/>
      <c r="I90" s="105"/>
    </row>
    <row r="91" spans="1:9" x14ac:dyDescent="0.25">
      <c r="A91" s="78"/>
      <c r="B91" s="14"/>
      <c r="C91" s="64"/>
      <c r="D91" s="14"/>
      <c r="E91" s="64"/>
      <c r="F91" s="64"/>
      <c r="G91" s="64"/>
      <c r="H91" s="105"/>
      <c r="I91" s="105"/>
    </row>
    <row r="92" spans="1:9" x14ac:dyDescent="0.25">
      <c r="A92" s="78"/>
      <c r="B92" s="14"/>
      <c r="C92" s="64"/>
      <c r="D92" s="14"/>
      <c r="E92" s="64"/>
      <c r="F92" s="64"/>
      <c r="G92" s="64"/>
      <c r="H92" s="105"/>
      <c r="I92" s="105"/>
    </row>
    <row r="93" spans="1:9" x14ac:dyDescent="0.25">
      <c r="A93" s="78"/>
      <c r="B93" s="14"/>
      <c r="C93" s="64"/>
      <c r="D93" s="14"/>
      <c r="E93" s="64"/>
      <c r="F93" s="64"/>
      <c r="G93" s="64"/>
      <c r="H93" s="64"/>
      <c r="I93" s="64"/>
    </row>
    <row r="94" spans="1:9" x14ac:dyDescent="0.25">
      <c r="A94" s="78"/>
      <c r="B94" s="14"/>
      <c r="C94" s="64"/>
      <c r="D94" s="14"/>
      <c r="E94" s="64"/>
      <c r="F94" s="64"/>
      <c r="G94" s="64"/>
      <c r="H94" s="64"/>
      <c r="I94" s="64"/>
    </row>
    <row r="95" spans="1:9" x14ac:dyDescent="0.25">
      <c r="A95" s="78"/>
      <c r="B95" s="14"/>
      <c r="C95" s="64"/>
      <c r="D95" s="14"/>
      <c r="E95" s="64"/>
      <c r="F95" s="64"/>
      <c r="G95" s="64"/>
      <c r="H95" s="64"/>
      <c r="I95" s="64"/>
    </row>
    <row r="96" spans="1:9" x14ac:dyDescent="0.25">
      <c r="A96" s="78"/>
      <c r="B96" s="14"/>
      <c r="C96" s="64"/>
      <c r="D96" s="14"/>
      <c r="E96" s="64"/>
      <c r="F96" s="64"/>
      <c r="G96" s="64"/>
      <c r="H96" s="64"/>
      <c r="I96" s="64"/>
    </row>
    <row r="97" spans="1:9" x14ac:dyDescent="0.25">
      <c r="A97" s="78"/>
      <c r="B97" s="14"/>
      <c r="C97" s="64"/>
      <c r="D97" s="14"/>
      <c r="E97" s="64"/>
      <c r="F97" s="64"/>
      <c r="G97" s="64"/>
      <c r="H97" s="64"/>
      <c r="I97" s="64"/>
    </row>
    <row r="98" spans="1:9" x14ac:dyDescent="0.25">
      <c r="A98" s="78"/>
      <c r="B98" s="14"/>
      <c r="C98" s="64"/>
      <c r="D98" s="14"/>
      <c r="E98" s="64"/>
      <c r="F98" s="64"/>
      <c r="G98" s="64"/>
      <c r="H98" s="64"/>
      <c r="I98" s="64"/>
    </row>
    <row r="99" spans="1:9" x14ac:dyDescent="0.25">
      <c r="A99" s="78"/>
      <c r="B99" s="14"/>
      <c r="C99" s="64"/>
      <c r="D99" s="14"/>
      <c r="E99" s="64"/>
      <c r="F99" s="64"/>
      <c r="G99" s="64"/>
      <c r="H99" s="64"/>
      <c r="I99" s="64"/>
    </row>
    <row r="100" spans="1:9" x14ac:dyDescent="0.25">
      <c r="A100" s="78"/>
      <c r="B100" s="14"/>
      <c r="C100" s="64"/>
      <c r="D100" s="14"/>
      <c r="E100" s="64"/>
      <c r="F100" s="64"/>
      <c r="G100" s="64"/>
      <c r="H100" s="64"/>
      <c r="I100" s="64"/>
    </row>
    <row r="101" spans="1:9" x14ac:dyDescent="0.25">
      <c r="A101" s="78"/>
      <c r="B101" s="14"/>
      <c r="C101" s="64"/>
      <c r="D101" s="14"/>
      <c r="E101" s="64"/>
      <c r="F101" s="64"/>
      <c r="G101" s="64"/>
      <c r="H101" s="64"/>
      <c r="I101" s="64"/>
    </row>
    <row r="102" spans="1:9" x14ac:dyDescent="0.25">
      <c r="A102" s="78"/>
      <c r="B102" s="14"/>
      <c r="C102" s="64"/>
      <c r="D102" s="14"/>
      <c r="E102" s="64"/>
      <c r="F102" s="64"/>
      <c r="G102" s="64"/>
      <c r="H102" s="64"/>
      <c r="I102" s="64"/>
    </row>
    <row r="103" spans="1:9" x14ac:dyDescent="0.25">
      <c r="A103" s="78"/>
      <c r="B103" s="14"/>
      <c r="C103" s="64"/>
      <c r="D103" s="14"/>
      <c r="E103" s="64"/>
      <c r="F103" s="64"/>
      <c r="G103" s="64"/>
      <c r="H103" s="64"/>
      <c r="I103" s="64"/>
    </row>
    <row r="104" spans="1:9" x14ac:dyDescent="0.25">
      <c r="A104" s="78"/>
      <c r="B104" s="14"/>
      <c r="C104" s="64"/>
      <c r="D104" s="14"/>
      <c r="E104" s="64"/>
      <c r="F104" s="64"/>
      <c r="G104" s="64"/>
      <c r="H104" s="64"/>
      <c r="I104" s="64"/>
    </row>
    <row r="105" spans="1:9" x14ac:dyDescent="0.25">
      <c r="A105" s="78"/>
      <c r="B105" s="14"/>
      <c r="C105" s="64"/>
      <c r="D105" s="14"/>
      <c r="E105" s="64"/>
      <c r="F105" s="64"/>
      <c r="G105" s="64"/>
      <c r="H105" s="64"/>
      <c r="I105" s="64"/>
    </row>
    <row r="106" spans="1:9" x14ac:dyDescent="0.25">
      <c r="A106" s="78"/>
      <c r="B106" s="14"/>
      <c r="C106" s="64"/>
      <c r="D106" s="14"/>
      <c r="E106" s="64"/>
      <c r="F106" s="64"/>
      <c r="G106" s="64"/>
      <c r="H106" s="64"/>
      <c r="I106" s="64"/>
    </row>
    <row r="107" spans="1:9" x14ac:dyDescent="0.25">
      <c r="A107" s="78"/>
      <c r="B107" s="14"/>
      <c r="C107" s="64"/>
      <c r="D107" s="14"/>
      <c r="E107" s="64"/>
      <c r="F107" s="64"/>
      <c r="G107" s="64"/>
      <c r="H107" s="64"/>
      <c r="I107" s="64"/>
    </row>
    <row r="108" spans="1:9" x14ac:dyDescent="0.25">
      <c r="A108" s="78"/>
      <c r="B108" s="14"/>
      <c r="C108" s="64"/>
      <c r="D108" s="14"/>
      <c r="E108" s="64"/>
      <c r="F108" s="64"/>
      <c r="G108" s="64"/>
      <c r="H108" s="64"/>
      <c r="I108" s="64"/>
    </row>
    <row r="109" spans="1:9" x14ac:dyDescent="0.25">
      <c r="A109" s="78"/>
      <c r="B109" s="14"/>
      <c r="C109" s="64"/>
      <c r="D109" s="14"/>
      <c r="E109" s="64"/>
      <c r="F109" s="64"/>
      <c r="G109" s="64"/>
      <c r="H109" s="64"/>
      <c r="I109" s="64"/>
    </row>
    <row r="110" spans="1:9" x14ac:dyDescent="0.25">
      <c r="A110" s="78"/>
      <c r="B110" s="14"/>
      <c r="C110" s="64"/>
      <c r="D110" s="14"/>
      <c r="E110" s="64"/>
      <c r="F110" s="64"/>
      <c r="G110" s="64"/>
      <c r="H110" s="64"/>
      <c r="I110" s="64"/>
    </row>
    <row r="111" spans="1:9" x14ac:dyDescent="0.25">
      <c r="A111" s="78"/>
      <c r="B111" s="14"/>
      <c r="C111" s="64"/>
      <c r="D111" s="14"/>
      <c r="E111" s="64"/>
      <c r="F111" s="64"/>
      <c r="G111" s="64"/>
      <c r="H111" s="64"/>
      <c r="I111" s="64"/>
    </row>
  </sheetData>
  <mergeCells count="7">
    <mergeCell ref="B2:B4"/>
    <mergeCell ref="C2:C4"/>
    <mergeCell ref="D2:D4"/>
    <mergeCell ref="E2:H2"/>
    <mergeCell ref="I2:I4"/>
    <mergeCell ref="E3:F3"/>
    <mergeCell ref="G3:H3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002060"/>
  </sheetPr>
  <dimension ref="A1:I111"/>
  <sheetViews>
    <sheetView workbookViewId="0">
      <selection activeCell="F49" sqref="F49:F64"/>
    </sheetView>
  </sheetViews>
  <sheetFormatPr defaultRowHeight="15" x14ac:dyDescent="0.25"/>
  <cols>
    <col min="1" max="1" width="20.5703125" customWidth="1"/>
    <col min="2" max="2" width="5.28515625" customWidth="1"/>
    <col min="3" max="3" width="11.7109375" customWidth="1"/>
    <col min="4" max="4" width="26.28515625" customWidth="1"/>
    <col min="5" max="5" width="12" customWidth="1"/>
    <col min="6" max="6" width="11" customWidth="1"/>
    <col min="7" max="7" width="11.140625" customWidth="1"/>
    <col min="8" max="8" width="10.7109375" customWidth="1"/>
    <col min="9" max="9" width="11.7109375" customWidth="1"/>
  </cols>
  <sheetData>
    <row r="1" spans="1:9" s="79" customFormat="1" ht="32.25" customHeight="1" x14ac:dyDescent="0.4">
      <c r="A1" s="78"/>
      <c r="B1" s="86" t="s">
        <v>172</v>
      </c>
      <c r="C1" s="80"/>
      <c r="E1" s="80"/>
      <c r="F1" s="80"/>
      <c r="G1" s="80"/>
      <c r="H1" s="80"/>
      <c r="I1" s="80"/>
    </row>
    <row r="2" spans="1:9" ht="19.5" customHeight="1" x14ac:dyDescent="0.25">
      <c r="A2" s="78"/>
      <c r="B2" s="158" t="s">
        <v>26</v>
      </c>
      <c r="C2" s="158" t="s">
        <v>159</v>
      </c>
      <c r="D2" s="158" t="s">
        <v>160</v>
      </c>
      <c r="E2" s="158" t="s">
        <v>161</v>
      </c>
      <c r="F2" s="158"/>
      <c r="G2" s="158"/>
      <c r="H2" s="158"/>
      <c r="I2" s="158" t="s">
        <v>162</v>
      </c>
    </row>
    <row r="3" spans="1:9" ht="18" customHeight="1" x14ac:dyDescent="0.25">
      <c r="A3" s="78"/>
      <c r="B3" s="158"/>
      <c r="C3" s="158"/>
      <c r="D3" s="158"/>
      <c r="E3" s="158" t="s">
        <v>142</v>
      </c>
      <c r="F3" s="158"/>
      <c r="G3" s="158" t="s">
        <v>163</v>
      </c>
      <c r="H3" s="158"/>
      <c r="I3" s="158"/>
    </row>
    <row r="4" spans="1:9" ht="19.5" customHeight="1" thickBot="1" x14ac:dyDescent="0.3">
      <c r="A4" s="78"/>
      <c r="B4" s="159"/>
      <c r="C4" s="159"/>
      <c r="D4" s="159"/>
      <c r="E4" s="88"/>
      <c r="F4" s="87">
        <v>0.6</v>
      </c>
      <c r="G4" s="88"/>
      <c r="H4" s="87">
        <v>0.4</v>
      </c>
      <c r="I4" s="159"/>
    </row>
    <row r="5" spans="1:9" ht="24" customHeight="1" x14ac:dyDescent="0.25">
      <c r="A5" s="78"/>
      <c r="B5" s="81">
        <v>1</v>
      </c>
      <c r="C5" s="81">
        <f>'DAFTAR SISWA'!B6</f>
        <v>1255</v>
      </c>
      <c r="D5" s="82" t="str">
        <f>'DAFTAR SISWA'!D6</f>
        <v>Adya Woro Anggraeni</v>
      </c>
      <c r="E5" s="81">
        <v>78</v>
      </c>
      <c r="F5" s="104">
        <f>E5*60%</f>
        <v>46.8</v>
      </c>
      <c r="G5" s="81">
        <v>80</v>
      </c>
      <c r="H5" s="104">
        <f>G5*40%</f>
        <v>32</v>
      </c>
      <c r="I5" s="104">
        <f>SUM(F5+H5)</f>
        <v>78.8</v>
      </c>
    </row>
    <row r="6" spans="1:9" ht="21.75" customHeight="1" x14ac:dyDescent="0.25">
      <c r="A6" s="78"/>
      <c r="B6" s="64">
        <v>2</v>
      </c>
      <c r="C6" s="64">
        <f>'DAFTAR SISWA'!B7</f>
        <v>1349</v>
      </c>
      <c r="D6" s="14" t="str">
        <f>'DAFTAR SISWA'!D7</f>
        <v>Amanda Nikeisya Sudibyo</v>
      </c>
      <c r="E6" s="64">
        <v>80</v>
      </c>
      <c r="F6" s="104">
        <v>50</v>
      </c>
      <c r="G6" s="64">
        <v>60</v>
      </c>
      <c r="H6" s="104">
        <f t="shared" ref="H6:H33" si="0">G6*40%</f>
        <v>24</v>
      </c>
      <c r="I6" s="104">
        <f t="shared" ref="I6:I41" si="1">SUM(F6+H6)</f>
        <v>74</v>
      </c>
    </row>
    <row r="7" spans="1:9" x14ac:dyDescent="0.25">
      <c r="A7" s="78"/>
      <c r="B7" s="64">
        <v>3</v>
      </c>
      <c r="C7" s="64">
        <f>'DAFTAR SISWA'!B8</f>
        <v>1257</v>
      </c>
      <c r="D7" s="14" t="str">
        <f>'DAFTAR SISWA'!D8</f>
        <v>Bimo Anggamahenda</v>
      </c>
      <c r="E7" s="64"/>
      <c r="F7" s="104">
        <f t="shared" ref="F7:F29" si="2">E7*60%</f>
        <v>0</v>
      </c>
      <c r="G7" s="64"/>
      <c r="H7" s="104">
        <f t="shared" si="0"/>
        <v>0</v>
      </c>
      <c r="I7" s="104">
        <f t="shared" si="1"/>
        <v>0</v>
      </c>
    </row>
    <row r="8" spans="1:9" ht="18" customHeight="1" x14ac:dyDescent="0.25">
      <c r="A8" s="78"/>
      <c r="B8" s="64">
        <v>4</v>
      </c>
      <c r="C8" s="64">
        <f>'DAFTAR SISWA'!B9</f>
        <v>1258</v>
      </c>
      <c r="D8" s="14" t="str">
        <f>'DAFTAR SISWA'!D9</f>
        <v>Bungah Rizki Rokhimah</v>
      </c>
      <c r="E8" s="64">
        <v>70</v>
      </c>
      <c r="F8" s="104">
        <f t="shared" si="2"/>
        <v>42</v>
      </c>
      <c r="G8" s="64">
        <v>65</v>
      </c>
      <c r="H8" s="104">
        <f t="shared" si="0"/>
        <v>26</v>
      </c>
      <c r="I8" s="104">
        <f t="shared" si="1"/>
        <v>68</v>
      </c>
    </row>
    <row r="9" spans="1:9" ht="18.75" customHeight="1" x14ac:dyDescent="0.25">
      <c r="A9" s="78"/>
      <c r="B9" s="64">
        <v>5</v>
      </c>
      <c r="C9" s="64">
        <f>'DAFTAR SISWA'!B10</f>
        <v>1259</v>
      </c>
      <c r="D9" s="14" t="str">
        <f>'DAFTAR SISWA'!D10</f>
        <v>Enggar Megawantoro</v>
      </c>
      <c r="E9" s="64"/>
      <c r="F9" s="104">
        <f t="shared" si="2"/>
        <v>0</v>
      </c>
      <c r="G9" s="64"/>
      <c r="H9" s="104">
        <f t="shared" si="0"/>
        <v>0</v>
      </c>
      <c r="I9" s="104">
        <f t="shared" si="1"/>
        <v>0</v>
      </c>
    </row>
    <row r="10" spans="1:9" ht="18" customHeight="1" x14ac:dyDescent="0.25">
      <c r="A10" s="78"/>
      <c r="B10" s="64">
        <v>6</v>
      </c>
      <c r="C10" s="64">
        <f>'DAFTAR SISWA'!B11</f>
        <v>1260</v>
      </c>
      <c r="D10" s="14" t="str">
        <f>'DAFTAR SISWA'!D11</f>
        <v xml:space="preserve">Firman Ainur Rahmad </v>
      </c>
      <c r="E10" s="64"/>
      <c r="F10" s="104">
        <f t="shared" si="2"/>
        <v>0</v>
      </c>
      <c r="G10" s="64"/>
      <c r="H10" s="104">
        <f t="shared" si="0"/>
        <v>0</v>
      </c>
      <c r="I10" s="104">
        <f t="shared" si="1"/>
        <v>0</v>
      </c>
    </row>
    <row r="11" spans="1:9" ht="18" customHeight="1" x14ac:dyDescent="0.25">
      <c r="A11" s="78"/>
      <c r="B11" s="64">
        <v>7</v>
      </c>
      <c r="C11" s="64">
        <f>'DAFTAR SISWA'!B12</f>
        <v>1263</v>
      </c>
      <c r="D11" s="14" t="str">
        <f>'DAFTAR SISWA'!D12</f>
        <v>Indra Setyawan</v>
      </c>
      <c r="E11" s="64"/>
      <c r="F11" s="104">
        <f t="shared" si="2"/>
        <v>0</v>
      </c>
      <c r="G11" s="64"/>
      <c r="H11" s="104">
        <f t="shared" si="0"/>
        <v>0</v>
      </c>
      <c r="I11" s="104">
        <f t="shared" si="1"/>
        <v>0</v>
      </c>
    </row>
    <row r="12" spans="1:9" ht="20.25" customHeight="1" x14ac:dyDescent="0.25">
      <c r="A12" s="78"/>
      <c r="B12" s="64">
        <v>8</v>
      </c>
      <c r="C12" s="64">
        <f>'DAFTAR SISWA'!B13</f>
        <v>1311</v>
      </c>
      <c r="D12" s="14" t="str">
        <f>'DAFTAR SISWA'!D13</f>
        <v>Ismi Nur Fadilah</v>
      </c>
      <c r="E12" s="64"/>
      <c r="F12" s="104">
        <f t="shared" si="2"/>
        <v>0</v>
      </c>
      <c r="G12" s="64"/>
      <c r="H12" s="104">
        <f t="shared" si="0"/>
        <v>0</v>
      </c>
      <c r="I12" s="104">
        <f t="shared" si="1"/>
        <v>0</v>
      </c>
    </row>
    <row r="13" spans="1:9" ht="17.25" customHeight="1" x14ac:dyDescent="0.25">
      <c r="A13" s="78"/>
      <c r="B13" s="64">
        <v>9</v>
      </c>
      <c r="C13" s="64">
        <f>'DAFTAR SISWA'!B14</f>
        <v>1264</v>
      </c>
      <c r="D13" s="14" t="str">
        <f>'DAFTAR SISWA'!D14</f>
        <v>Jordan Ahmad Kautsar</v>
      </c>
      <c r="E13" s="64"/>
      <c r="F13" s="104">
        <f t="shared" si="2"/>
        <v>0</v>
      </c>
      <c r="G13" s="64"/>
      <c r="H13" s="104">
        <f t="shared" si="0"/>
        <v>0</v>
      </c>
      <c r="I13" s="104">
        <f t="shared" si="1"/>
        <v>0</v>
      </c>
    </row>
    <row r="14" spans="1:9" ht="17.25" customHeight="1" x14ac:dyDescent="0.25">
      <c r="A14" s="78"/>
      <c r="B14" s="64">
        <v>10</v>
      </c>
      <c r="C14" s="64">
        <f>'DAFTAR SISWA'!B15</f>
        <v>1351</v>
      </c>
      <c r="D14" s="14" t="str">
        <f>'DAFTAR SISWA'!D15</f>
        <v xml:space="preserve">Kahfila Zahra Aulia </v>
      </c>
      <c r="E14" s="64"/>
      <c r="F14" s="104">
        <f t="shared" si="2"/>
        <v>0</v>
      </c>
      <c r="G14" s="64"/>
      <c r="H14" s="104">
        <f t="shared" si="0"/>
        <v>0</v>
      </c>
      <c r="I14" s="104">
        <f t="shared" si="1"/>
        <v>0</v>
      </c>
    </row>
    <row r="15" spans="1:9" ht="18" customHeight="1" x14ac:dyDescent="0.25">
      <c r="A15" s="78"/>
      <c r="B15" s="64">
        <v>11</v>
      </c>
      <c r="C15" s="64">
        <f>'DAFTAR SISWA'!B16</f>
        <v>1265</v>
      </c>
      <c r="D15" s="14" t="str">
        <f>'DAFTAR SISWA'!D16</f>
        <v>Marvin Aditya Pratama</v>
      </c>
      <c r="E15" s="64"/>
      <c r="F15" s="104">
        <f t="shared" si="2"/>
        <v>0</v>
      </c>
      <c r="G15" s="64"/>
      <c r="H15" s="104">
        <f t="shared" si="0"/>
        <v>0</v>
      </c>
      <c r="I15" s="104">
        <f t="shared" si="1"/>
        <v>0</v>
      </c>
    </row>
    <row r="16" spans="1:9" ht="18" customHeight="1" x14ac:dyDescent="0.25">
      <c r="A16" s="78"/>
      <c r="B16" s="64">
        <v>12</v>
      </c>
      <c r="C16" s="64">
        <f>'DAFTAR SISWA'!B17</f>
        <v>1266</v>
      </c>
      <c r="D16" s="14" t="str">
        <f>'DAFTAR SISWA'!D17</f>
        <v>Muhammad Jibril Al Hafidz</v>
      </c>
      <c r="E16" s="64"/>
      <c r="F16" s="104">
        <f t="shared" si="2"/>
        <v>0</v>
      </c>
      <c r="G16" s="64"/>
      <c r="H16" s="104">
        <f t="shared" si="0"/>
        <v>0</v>
      </c>
      <c r="I16" s="104">
        <f t="shared" si="1"/>
        <v>0</v>
      </c>
    </row>
    <row r="17" spans="1:9" ht="17.25" customHeight="1" x14ac:dyDescent="0.25">
      <c r="A17" s="78"/>
      <c r="B17" s="64">
        <v>13</v>
      </c>
      <c r="C17" s="64">
        <f>'DAFTAR SISWA'!B18</f>
        <v>1267</v>
      </c>
      <c r="D17" s="14" t="str">
        <f>'DAFTAR SISWA'!D18</f>
        <v>Muhammad Khoirun Hanafi</v>
      </c>
      <c r="E17" s="64"/>
      <c r="F17" s="104">
        <f t="shared" si="2"/>
        <v>0</v>
      </c>
      <c r="G17" s="64"/>
      <c r="H17" s="104">
        <f t="shared" si="0"/>
        <v>0</v>
      </c>
      <c r="I17" s="104">
        <f t="shared" si="1"/>
        <v>0</v>
      </c>
    </row>
    <row r="18" spans="1:9" ht="20.25" customHeight="1" x14ac:dyDescent="0.25">
      <c r="A18" s="78"/>
      <c r="B18" s="64">
        <v>14</v>
      </c>
      <c r="C18" s="64">
        <f>'DAFTAR SISWA'!B19</f>
        <v>1269</v>
      </c>
      <c r="D18" s="14" t="str">
        <f>'DAFTAR SISWA'!D19</f>
        <v>Nila Nafira</v>
      </c>
      <c r="E18" s="64"/>
      <c r="F18" s="104">
        <f t="shared" si="2"/>
        <v>0</v>
      </c>
      <c r="G18" s="64"/>
      <c r="H18" s="104">
        <f t="shared" si="0"/>
        <v>0</v>
      </c>
      <c r="I18" s="104">
        <f t="shared" si="1"/>
        <v>0</v>
      </c>
    </row>
    <row r="19" spans="1:9" ht="17.25" customHeight="1" x14ac:dyDescent="0.25">
      <c r="A19" s="78"/>
      <c r="B19" s="64">
        <v>15</v>
      </c>
      <c r="C19" s="64">
        <f>'DAFTAR SISWA'!B20</f>
        <v>1389</v>
      </c>
      <c r="D19" s="14" t="str">
        <f>'DAFTAR SISWA'!D20</f>
        <v xml:space="preserve">Oktavia Vivi Novita </v>
      </c>
      <c r="E19" s="64"/>
      <c r="F19" s="104">
        <f t="shared" si="2"/>
        <v>0</v>
      </c>
      <c r="G19" s="64"/>
      <c r="H19" s="104">
        <f t="shared" si="0"/>
        <v>0</v>
      </c>
      <c r="I19" s="104">
        <f t="shared" si="1"/>
        <v>0</v>
      </c>
    </row>
    <row r="20" spans="1:9" ht="18.75" customHeight="1" x14ac:dyDescent="0.25">
      <c r="A20" s="78"/>
      <c r="B20" s="64">
        <v>16</v>
      </c>
      <c r="C20" s="64">
        <f>'DAFTAR SISWA'!B21</f>
        <v>1270</v>
      </c>
      <c r="D20" s="14" t="str">
        <f>'DAFTAR SISWA'!D21</f>
        <v>Patricia Chiquitita</v>
      </c>
      <c r="E20" s="64"/>
      <c r="F20" s="104">
        <f t="shared" si="2"/>
        <v>0</v>
      </c>
      <c r="G20" s="64"/>
      <c r="H20" s="104">
        <f t="shared" si="0"/>
        <v>0</v>
      </c>
      <c r="I20" s="104">
        <f t="shared" si="1"/>
        <v>0</v>
      </c>
    </row>
    <row r="21" spans="1:9" ht="17.25" customHeight="1" x14ac:dyDescent="0.25">
      <c r="A21" s="78"/>
      <c r="B21" s="64">
        <v>17</v>
      </c>
      <c r="C21" s="64">
        <f>'DAFTAR SISWA'!B22</f>
        <v>1271</v>
      </c>
      <c r="D21" s="14" t="str">
        <f>'DAFTAR SISWA'!D22</f>
        <v>Rafa Aditya</v>
      </c>
      <c r="E21" s="64"/>
      <c r="F21" s="104">
        <f t="shared" si="2"/>
        <v>0</v>
      </c>
      <c r="G21" s="64"/>
      <c r="H21" s="104">
        <f t="shared" si="0"/>
        <v>0</v>
      </c>
      <c r="I21" s="104">
        <f t="shared" si="1"/>
        <v>0</v>
      </c>
    </row>
    <row r="22" spans="1:9" ht="18" customHeight="1" x14ac:dyDescent="0.25">
      <c r="A22" s="78"/>
      <c r="B22" s="64">
        <v>18</v>
      </c>
      <c r="C22" s="64">
        <f>'DAFTAR SISWA'!B23</f>
        <v>1272</v>
      </c>
      <c r="D22" s="14" t="str">
        <f>'DAFTAR SISWA'!D23</f>
        <v>Rifah Akaya Udin</v>
      </c>
      <c r="E22" s="64"/>
      <c r="F22" s="104">
        <f t="shared" si="2"/>
        <v>0</v>
      </c>
      <c r="G22" s="64"/>
      <c r="H22" s="104">
        <f t="shared" si="0"/>
        <v>0</v>
      </c>
      <c r="I22" s="104">
        <f t="shared" si="1"/>
        <v>0</v>
      </c>
    </row>
    <row r="23" spans="1:9" ht="17.25" customHeight="1" x14ac:dyDescent="0.25">
      <c r="A23" s="78"/>
      <c r="B23" s="64">
        <v>19</v>
      </c>
      <c r="C23" s="64">
        <f>'DAFTAR SISWA'!B24</f>
        <v>1254</v>
      </c>
      <c r="D23" s="14" t="str">
        <f>'DAFTAR SISWA'!D24</f>
        <v>Rifky Ardiansyah</v>
      </c>
      <c r="E23" s="64"/>
      <c r="F23" s="104">
        <f t="shared" si="2"/>
        <v>0</v>
      </c>
      <c r="G23" s="64"/>
      <c r="H23" s="104">
        <f t="shared" si="0"/>
        <v>0</v>
      </c>
      <c r="I23" s="104">
        <f t="shared" si="1"/>
        <v>0</v>
      </c>
    </row>
    <row r="24" spans="1:9" ht="18.75" customHeight="1" x14ac:dyDescent="0.25">
      <c r="A24" s="78"/>
      <c r="B24" s="64">
        <v>20</v>
      </c>
      <c r="C24" s="64">
        <f>'DAFTAR SISWA'!B25</f>
        <v>1241</v>
      </c>
      <c r="D24" s="14" t="str">
        <f>'DAFTAR SISWA'!D25</f>
        <v>Rizal Hendriawan</v>
      </c>
      <c r="E24" s="64"/>
      <c r="F24" s="104">
        <f t="shared" si="2"/>
        <v>0</v>
      </c>
      <c r="G24" s="64"/>
      <c r="H24" s="104">
        <f t="shared" si="0"/>
        <v>0</v>
      </c>
      <c r="I24" s="104">
        <f t="shared" si="1"/>
        <v>0</v>
      </c>
    </row>
    <row r="25" spans="1:9" ht="17.25" customHeight="1" x14ac:dyDescent="0.25">
      <c r="A25" s="78"/>
      <c r="B25" s="64">
        <v>21</v>
      </c>
      <c r="C25" s="64">
        <f>'DAFTAR SISWA'!B26</f>
        <v>1274</v>
      </c>
      <c r="D25" s="14" t="str">
        <f>'DAFTAR SISWA'!D26</f>
        <v>Robiyatul Adawiyah</v>
      </c>
      <c r="E25" s="64">
        <v>100</v>
      </c>
      <c r="F25" s="104">
        <f t="shared" si="2"/>
        <v>60</v>
      </c>
      <c r="G25" s="64">
        <v>50</v>
      </c>
      <c r="H25" s="104">
        <f t="shared" si="0"/>
        <v>20</v>
      </c>
      <c r="I25" s="104">
        <f t="shared" si="1"/>
        <v>80</v>
      </c>
    </row>
    <row r="26" spans="1:9" ht="16.5" customHeight="1" x14ac:dyDescent="0.25">
      <c r="A26" s="78"/>
      <c r="B26" s="64">
        <v>22</v>
      </c>
      <c r="C26" s="64">
        <f>'DAFTAR SISWA'!B27</f>
        <v>1275</v>
      </c>
      <c r="D26" s="14" t="str">
        <f>'DAFTAR SISWA'!D27</f>
        <v>Safitri Ayu Wulandari</v>
      </c>
      <c r="E26" s="64"/>
      <c r="F26" s="104">
        <f t="shared" si="2"/>
        <v>0</v>
      </c>
      <c r="G26" s="64"/>
      <c r="H26" s="104">
        <f t="shared" si="0"/>
        <v>0</v>
      </c>
      <c r="I26" s="104">
        <f t="shared" si="1"/>
        <v>0</v>
      </c>
    </row>
    <row r="27" spans="1:9" ht="15.75" customHeight="1" x14ac:dyDescent="0.25">
      <c r="A27" s="78"/>
      <c r="B27" s="64">
        <v>23</v>
      </c>
      <c r="C27" s="64">
        <f>'DAFTAR SISWA'!B28</f>
        <v>1423</v>
      </c>
      <c r="D27" s="14" t="str">
        <f>'DAFTAR SISWA'!D28</f>
        <v xml:space="preserve">Saira Rachman </v>
      </c>
      <c r="E27" s="64"/>
      <c r="F27" s="104">
        <f t="shared" si="2"/>
        <v>0</v>
      </c>
      <c r="G27" s="64"/>
      <c r="H27" s="104">
        <f t="shared" si="0"/>
        <v>0</v>
      </c>
      <c r="I27" s="104">
        <f t="shared" si="1"/>
        <v>0</v>
      </c>
    </row>
    <row r="28" spans="1:9" ht="17.25" customHeight="1" x14ac:dyDescent="0.25">
      <c r="A28" s="78"/>
      <c r="B28" s="64">
        <v>24</v>
      </c>
      <c r="C28" s="64">
        <f>'DAFTAR SISWA'!B29</f>
        <v>1244</v>
      </c>
      <c r="D28" s="14" t="str">
        <f>'DAFTAR SISWA'!D29</f>
        <v>Sisca Indriani Harsari</v>
      </c>
      <c r="E28" s="64"/>
      <c r="F28" s="104">
        <f t="shared" si="2"/>
        <v>0</v>
      </c>
      <c r="G28" s="64"/>
      <c r="H28" s="104">
        <f t="shared" si="0"/>
        <v>0</v>
      </c>
      <c r="I28" s="104">
        <f t="shared" si="1"/>
        <v>0</v>
      </c>
    </row>
    <row r="29" spans="1:9" ht="18" customHeight="1" x14ac:dyDescent="0.25">
      <c r="A29" s="78"/>
      <c r="B29" s="64">
        <v>25</v>
      </c>
      <c r="C29" s="64">
        <f>'DAFTAR SISWA'!B30</f>
        <v>1249</v>
      </c>
      <c r="D29" s="14" t="str">
        <f>'DAFTAR SISWA'!D30</f>
        <v>Zaidan Arley</v>
      </c>
      <c r="E29" s="64"/>
      <c r="F29" s="104">
        <f t="shared" si="2"/>
        <v>0</v>
      </c>
      <c r="G29" s="64"/>
      <c r="H29" s="104">
        <f t="shared" si="0"/>
        <v>0</v>
      </c>
      <c r="I29" s="104">
        <f t="shared" si="1"/>
        <v>0</v>
      </c>
    </row>
    <row r="30" spans="1:9" x14ac:dyDescent="0.25">
      <c r="A30" s="78"/>
      <c r="B30" s="14"/>
      <c r="C30" s="64"/>
      <c r="D30" s="14"/>
      <c r="E30" s="64"/>
      <c r="F30" s="105"/>
      <c r="G30" s="64"/>
      <c r="H30" s="104">
        <f t="shared" si="0"/>
        <v>0</v>
      </c>
      <c r="I30" s="104">
        <f t="shared" si="1"/>
        <v>0</v>
      </c>
    </row>
    <row r="31" spans="1:9" x14ac:dyDescent="0.25">
      <c r="A31" s="78"/>
      <c r="B31" s="14"/>
      <c r="C31" s="64"/>
      <c r="D31" s="14"/>
      <c r="E31" s="64"/>
      <c r="F31" s="105"/>
      <c r="G31" s="64"/>
      <c r="H31" s="104">
        <f t="shared" si="0"/>
        <v>0</v>
      </c>
      <c r="I31" s="104">
        <f t="shared" si="1"/>
        <v>0</v>
      </c>
    </row>
    <row r="32" spans="1:9" x14ac:dyDescent="0.25">
      <c r="A32" s="78"/>
      <c r="B32" s="14"/>
      <c r="C32" s="64"/>
      <c r="D32" s="14"/>
      <c r="E32" s="64"/>
      <c r="F32" s="105"/>
      <c r="G32" s="64"/>
      <c r="H32" s="104">
        <f t="shared" si="0"/>
        <v>0</v>
      </c>
      <c r="I32" s="104">
        <f t="shared" si="1"/>
        <v>0</v>
      </c>
    </row>
    <row r="33" spans="1:9" x14ac:dyDescent="0.25">
      <c r="A33" s="78"/>
      <c r="B33" s="14"/>
      <c r="C33" s="64"/>
      <c r="D33" s="14"/>
      <c r="E33" s="64"/>
      <c r="F33" s="105"/>
      <c r="G33" s="64"/>
      <c r="H33" s="104">
        <f t="shared" si="0"/>
        <v>0</v>
      </c>
      <c r="I33" s="104">
        <f t="shared" si="1"/>
        <v>0</v>
      </c>
    </row>
    <row r="34" spans="1:9" x14ac:dyDescent="0.25">
      <c r="A34" s="78"/>
      <c r="B34" s="14"/>
      <c r="C34" s="64"/>
      <c r="D34" s="14"/>
      <c r="E34" s="64"/>
      <c r="F34" s="105"/>
      <c r="G34" s="64"/>
      <c r="H34" s="105"/>
      <c r="I34" s="104">
        <f t="shared" si="1"/>
        <v>0</v>
      </c>
    </row>
    <row r="35" spans="1:9" x14ac:dyDescent="0.25">
      <c r="A35" s="78"/>
      <c r="B35" s="14"/>
      <c r="C35" s="64"/>
      <c r="D35" s="14"/>
      <c r="E35" s="64"/>
      <c r="F35" s="105"/>
      <c r="G35" s="64"/>
      <c r="H35" s="105"/>
      <c r="I35" s="104">
        <f t="shared" si="1"/>
        <v>0</v>
      </c>
    </row>
    <row r="36" spans="1:9" x14ac:dyDescent="0.25">
      <c r="A36" s="78"/>
      <c r="B36" s="14"/>
      <c r="C36" s="64"/>
      <c r="D36" s="14"/>
      <c r="E36" s="64"/>
      <c r="F36" s="105"/>
      <c r="G36" s="64"/>
      <c r="H36" s="105"/>
      <c r="I36" s="104">
        <f t="shared" si="1"/>
        <v>0</v>
      </c>
    </row>
    <row r="37" spans="1:9" x14ac:dyDescent="0.25">
      <c r="A37" s="78"/>
      <c r="B37" s="14"/>
      <c r="C37" s="64"/>
      <c r="D37" s="14"/>
      <c r="E37" s="64"/>
      <c r="F37" s="105"/>
      <c r="G37" s="64"/>
      <c r="H37" s="105"/>
      <c r="I37" s="104">
        <f t="shared" si="1"/>
        <v>0</v>
      </c>
    </row>
    <row r="38" spans="1:9" x14ac:dyDescent="0.25">
      <c r="A38" s="78"/>
      <c r="B38" s="14"/>
      <c r="C38" s="64"/>
      <c r="D38" s="14"/>
      <c r="E38" s="64"/>
      <c r="F38" s="105"/>
      <c r="G38" s="64"/>
      <c r="H38" s="105"/>
      <c r="I38" s="104">
        <f t="shared" si="1"/>
        <v>0</v>
      </c>
    </row>
    <row r="39" spans="1:9" x14ac:dyDescent="0.25">
      <c r="A39" s="78"/>
      <c r="B39" s="14"/>
      <c r="C39" s="64"/>
      <c r="D39" s="14"/>
      <c r="E39" s="64"/>
      <c r="F39" s="105"/>
      <c r="G39" s="64"/>
      <c r="H39" s="105"/>
      <c r="I39" s="104">
        <f t="shared" si="1"/>
        <v>0</v>
      </c>
    </row>
    <row r="40" spans="1:9" x14ac:dyDescent="0.25">
      <c r="A40" s="78"/>
      <c r="B40" s="14"/>
      <c r="C40" s="64"/>
      <c r="D40" s="14"/>
      <c r="E40" s="64"/>
      <c r="F40" s="105"/>
      <c r="G40" s="64"/>
      <c r="H40" s="105"/>
      <c r="I40" s="104">
        <f t="shared" si="1"/>
        <v>0</v>
      </c>
    </row>
    <row r="41" spans="1:9" x14ac:dyDescent="0.25">
      <c r="A41" s="78"/>
      <c r="B41" s="14"/>
      <c r="C41" s="64"/>
      <c r="D41" s="14"/>
      <c r="E41" s="64"/>
      <c r="F41" s="105"/>
      <c r="G41" s="64"/>
      <c r="H41" s="105"/>
      <c r="I41" s="104">
        <f t="shared" si="1"/>
        <v>0</v>
      </c>
    </row>
    <row r="42" spans="1:9" x14ac:dyDescent="0.25">
      <c r="A42" s="78"/>
      <c r="B42" s="14"/>
      <c r="C42" s="64"/>
      <c r="D42" s="14"/>
      <c r="E42" s="64"/>
      <c r="F42" s="105"/>
      <c r="G42" s="64"/>
      <c r="H42" s="105"/>
      <c r="I42" s="105"/>
    </row>
    <row r="43" spans="1:9" x14ac:dyDescent="0.25">
      <c r="A43" s="78"/>
      <c r="B43" s="14"/>
      <c r="C43" s="64"/>
      <c r="D43" s="14"/>
      <c r="E43" s="64"/>
      <c r="F43" s="105"/>
      <c r="G43" s="64"/>
      <c r="H43" s="105"/>
      <c r="I43" s="105"/>
    </row>
    <row r="44" spans="1:9" x14ac:dyDescent="0.25">
      <c r="A44" s="78"/>
      <c r="B44" s="14"/>
      <c r="C44" s="64"/>
      <c r="D44" s="14"/>
      <c r="E44" s="64"/>
      <c r="F44" s="105"/>
      <c r="G44" s="64"/>
      <c r="H44" s="105"/>
      <c r="I44" s="105"/>
    </row>
    <row r="45" spans="1:9" x14ac:dyDescent="0.25">
      <c r="A45" s="78"/>
      <c r="B45" s="14"/>
      <c r="C45" s="64"/>
      <c r="D45" s="14"/>
      <c r="E45" s="64"/>
      <c r="F45" s="105"/>
      <c r="G45" s="64"/>
      <c r="H45" s="105"/>
      <c r="I45" s="105"/>
    </row>
    <row r="46" spans="1:9" x14ac:dyDescent="0.25">
      <c r="A46" s="78"/>
      <c r="B46" s="14"/>
      <c r="C46" s="64"/>
      <c r="D46" s="14"/>
      <c r="E46" s="64"/>
      <c r="F46" s="105"/>
      <c r="G46" s="64"/>
      <c r="H46" s="105"/>
      <c r="I46" s="105"/>
    </row>
    <row r="47" spans="1:9" x14ac:dyDescent="0.25">
      <c r="A47" s="78"/>
      <c r="B47" s="14"/>
      <c r="C47" s="64"/>
      <c r="D47" s="14"/>
      <c r="E47" s="64"/>
      <c r="F47" s="105"/>
      <c r="G47" s="64"/>
      <c r="H47" s="105"/>
      <c r="I47" s="105"/>
    </row>
    <row r="48" spans="1:9" x14ac:dyDescent="0.25">
      <c r="A48" s="78"/>
      <c r="B48" s="14"/>
      <c r="C48" s="64"/>
      <c r="D48" s="14"/>
      <c r="E48" s="64"/>
      <c r="F48" s="105"/>
      <c r="G48" s="64"/>
      <c r="H48" s="105"/>
      <c r="I48" s="105"/>
    </row>
    <row r="49" spans="1:9" x14ac:dyDescent="0.25">
      <c r="A49" s="78"/>
      <c r="B49" s="14"/>
      <c r="C49" s="64"/>
      <c r="D49" s="14"/>
      <c r="E49" s="64"/>
      <c r="F49" s="105"/>
      <c r="G49" s="64"/>
      <c r="H49" s="105"/>
      <c r="I49" s="105"/>
    </row>
    <row r="50" spans="1:9" x14ac:dyDescent="0.25">
      <c r="A50" s="78"/>
      <c r="B50" s="14"/>
      <c r="C50" s="64"/>
      <c r="D50" s="14"/>
      <c r="E50" s="64"/>
      <c r="F50" s="105"/>
      <c r="G50" s="64"/>
      <c r="H50" s="105"/>
      <c r="I50" s="105"/>
    </row>
    <row r="51" spans="1:9" x14ac:dyDescent="0.25">
      <c r="A51" s="78"/>
      <c r="B51" s="14"/>
      <c r="C51" s="64"/>
      <c r="D51" s="14"/>
      <c r="E51" s="64"/>
      <c r="F51" s="105"/>
      <c r="G51" s="64"/>
      <c r="H51" s="105"/>
      <c r="I51" s="105"/>
    </row>
    <row r="52" spans="1:9" x14ac:dyDescent="0.25">
      <c r="A52" s="78"/>
      <c r="B52" s="14"/>
      <c r="C52" s="64"/>
      <c r="D52" s="14"/>
      <c r="E52" s="64"/>
      <c r="F52" s="105"/>
      <c r="G52" s="64"/>
      <c r="H52" s="105"/>
      <c r="I52" s="105"/>
    </row>
    <row r="53" spans="1:9" x14ac:dyDescent="0.25">
      <c r="A53" s="78"/>
      <c r="B53" s="14"/>
      <c r="C53" s="64"/>
      <c r="D53" s="14"/>
      <c r="E53" s="64"/>
      <c r="F53" s="105"/>
      <c r="G53" s="64"/>
      <c r="H53" s="105"/>
      <c r="I53" s="105"/>
    </row>
    <row r="54" spans="1:9" x14ac:dyDescent="0.25">
      <c r="A54" s="78"/>
      <c r="B54" s="14"/>
      <c r="C54" s="64"/>
      <c r="D54" s="14"/>
      <c r="E54" s="64"/>
      <c r="F54" s="105"/>
      <c r="G54" s="64"/>
      <c r="H54" s="105"/>
      <c r="I54" s="105"/>
    </row>
    <row r="55" spans="1:9" x14ac:dyDescent="0.25">
      <c r="A55" s="78"/>
      <c r="B55" s="14"/>
      <c r="C55" s="64"/>
      <c r="D55" s="14"/>
      <c r="E55" s="64"/>
      <c r="F55" s="105"/>
      <c r="G55" s="64"/>
      <c r="H55" s="105"/>
      <c r="I55" s="105"/>
    </row>
    <row r="56" spans="1:9" x14ac:dyDescent="0.25">
      <c r="A56" s="78"/>
      <c r="B56" s="14"/>
      <c r="C56" s="64"/>
      <c r="D56" s="14"/>
      <c r="E56" s="64"/>
      <c r="F56" s="105"/>
      <c r="G56" s="64"/>
      <c r="H56" s="105"/>
      <c r="I56" s="105"/>
    </row>
    <row r="57" spans="1:9" x14ac:dyDescent="0.25">
      <c r="A57" s="78"/>
      <c r="B57" s="14"/>
      <c r="C57" s="64"/>
      <c r="D57" s="14"/>
      <c r="E57" s="64"/>
      <c r="F57" s="105"/>
      <c r="G57" s="64"/>
      <c r="H57" s="105"/>
      <c r="I57" s="105"/>
    </row>
    <row r="58" spans="1:9" x14ac:dyDescent="0.25">
      <c r="A58" s="78"/>
      <c r="B58" s="14"/>
      <c r="C58" s="64"/>
      <c r="D58" s="14"/>
      <c r="E58" s="64"/>
      <c r="F58" s="105"/>
      <c r="G58" s="64"/>
      <c r="H58" s="105"/>
      <c r="I58" s="105"/>
    </row>
    <row r="59" spans="1:9" x14ac:dyDescent="0.25">
      <c r="A59" s="78"/>
      <c r="B59" s="14"/>
      <c r="C59" s="64"/>
      <c r="D59" s="14"/>
      <c r="E59" s="64"/>
      <c r="F59" s="105"/>
      <c r="G59" s="64"/>
      <c r="H59" s="105"/>
      <c r="I59" s="105"/>
    </row>
    <row r="60" spans="1:9" x14ac:dyDescent="0.25">
      <c r="A60" s="78"/>
      <c r="B60" s="14"/>
      <c r="C60" s="64"/>
      <c r="D60" s="14"/>
      <c r="E60" s="64"/>
      <c r="F60" s="105"/>
      <c r="G60" s="64"/>
      <c r="H60" s="105"/>
      <c r="I60" s="105"/>
    </row>
    <row r="61" spans="1:9" x14ac:dyDescent="0.25">
      <c r="A61" s="78"/>
      <c r="B61" s="14"/>
      <c r="C61" s="64"/>
      <c r="D61" s="14"/>
      <c r="E61" s="64"/>
      <c r="F61" s="105"/>
      <c r="G61" s="64"/>
      <c r="H61" s="105"/>
      <c r="I61" s="105"/>
    </row>
    <row r="62" spans="1:9" x14ac:dyDescent="0.25">
      <c r="A62" s="78"/>
      <c r="B62" s="14"/>
      <c r="C62" s="64"/>
      <c r="D62" s="14"/>
      <c r="E62" s="64"/>
      <c r="F62" s="105"/>
      <c r="G62" s="64"/>
      <c r="H62" s="105"/>
      <c r="I62" s="105"/>
    </row>
    <row r="63" spans="1:9" x14ac:dyDescent="0.25">
      <c r="A63" s="78"/>
      <c r="B63" s="14"/>
      <c r="C63" s="64"/>
      <c r="D63" s="14"/>
      <c r="E63" s="64"/>
      <c r="F63" s="105"/>
      <c r="G63" s="64"/>
      <c r="H63" s="105"/>
      <c r="I63" s="105"/>
    </row>
    <row r="64" spans="1:9" x14ac:dyDescent="0.25">
      <c r="A64" s="78"/>
      <c r="B64" s="14"/>
      <c r="C64" s="64"/>
      <c r="D64" s="14"/>
      <c r="E64" s="64"/>
      <c r="F64" s="105"/>
      <c r="G64" s="64"/>
      <c r="H64" s="105"/>
      <c r="I64" s="105"/>
    </row>
    <row r="65" spans="1:9" x14ac:dyDescent="0.25">
      <c r="A65" s="78"/>
      <c r="B65" s="14"/>
      <c r="C65" s="64"/>
      <c r="D65" s="14"/>
      <c r="E65" s="64"/>
      <c r="F65" s="64"/>
      <c r="G65" s="64"/>
      <c r="H65" s="105"/>
      <c r="I65" s="105"/>
    </row>
    <row r="66" spans="1:9" x14ac:dyDescent="0.25">
      <c r="A66" s="78"/>
      <c r="B66" s="14"/>
      <c r="C66" s="64"/>
      <c r="D66" s="14"/>
      <c r="E66" s="64"/>
      <c r="F66" s="64"/>
      <c r="G66" s="64"/>
      <c r="H66" s="105"/>
      <c r="I66" s="105"/>
    </row>
    <row r="67" spans="1:9" x14ac:dyDescent="0.25">
      <c r="A67" s="78"/>
      <c r="B67" s="14"/>
      <c r="C67" s="64"/>
      <c r="D67" s="14"/>
      <c r="E67" s="64"/>
      <c r="F67" s="64"/>
      <c r="G67" s="64"/>
      <c r="H67" s="105"/>
      <c r="I67" s="105"/>
    </row>
    <row r="68" spans="1:9" x14ac:dyDescent="0.25">
      <c r="A68" s="78"/>
      <c r="B68" s="14"/>
      <c r="C68" s="64"/>
      <c r="D68" s="14"/>
      <c r="E68" s="64"/>
      <c r="F68" s="64"/>
      <c r="G68" s="64"/>
      <c r="H68" s="105"/>
      <c r="I68" s="105"/>
    </row>
    <row r="69" spans="1:9" x14ac:dyDescent="0.25">
      <c r="A69" s="78"/>
      <c r="B69" s="14"/>
      <c r="C69" s="64"/>
      <c r="D69" s="14"/>
      <c r="E69" s="64"/>
      <c r="F69" s="64"/>
      <c r="G69" s="64"/>
      <c r="H69" s="105"/>
      <c r="I69" s="105"/>
    </row>
    <row r="70" spans="1:9" x14ac:dyDescent="0.25">
      <c r="A70" s="78"/>
      <c r="B70" s="14"/>
      <c r="C70" s="64"/>
      <c r="D70" s="14"/>
      <c r="E70" s="64"/>
      <c r="F70" s="64"/>
      <c r="G70" s="64"/>
      <c r="H70" s="105"/>
      <c r="I70" s="105"/>
    </row>
    <row r="71" spans="1:9" x14ac:dyDescent="0.25">
      <c r="A71" s="78"/>
      <c r="B71" s="14"/>
      <c r="C71" s="64"/>
      <c r="D71" s="14"/>
      <c r="E71" s="64"/>
      <c r="F71" s="64"/>
      <c r="G71" s="64"/>
      <c r="H71" s="105"/>
      <c r="I71" s="105"/>
    </row>
    <row r="72" spans="1:9" x14ac:dyDescent="0.25">
      <c r="A72" s="78"/>
      <c r="B72" s="14"/>
      <c r="C72" s="64"/>
      <c r="D72" s="14"/>
      <c r="E72" s="64"/>
      <c r="F72" s="64"/>
      <c r="G72" s="64"/>
      <c r="H72" s="105"/>
      <c r="I72" s="105"/>
    </row>
    <row r="73" spans="1:9" x14ac:dyDescent="0.25">
      <c r="A73" s="78"/>
      <c r="B73" s="14"/>
      <c r="C73" s="64"/>
      <c r="D73" s="14"/>
      <c r="E73" s="64"/>
      <c r="F73" s="64"/>
      <c r="G73" s="64"/>
      <c r="H73" s="105"/>
      <c r="I73" s="105"/>
    </row>
    <row r="74" spans="1:9" x14ac:dyDescent="0.25">
      <c r="A74" s="78"/>
      <c r="B74" s="14"/>
      <c r="C74" s="64"/>
      <c r="D74" s="14"/>
      <c r="E74" s="64"/>
      <c r="F74" s="64"/>
      <c r="G74" s="64"/>
      <c r="H74" s="105"/>
      <c r="I74" s="105"/>
    </row>
    <row r="75" spans="1:9" x14ac:dyDescent="0.25">
      <c r="A75" s="78"/>
      <c r="B75" s="14"/>
      <c r="C75" s="64"/>
      <c r="D75" s="14"/>
      <c r="E75" s="64"/>
      <c r="F75" s="64"/>
      <c r="G75" s="64"/>
      <c r="H75" s="105"/>
      <c r="I75" s="105"/>
    </row>
    <row r="76" spans="1:9" x14ac:dyDescent="0.25">
      <c r="A76" s="78"/>
      <c r="B76" s="14"/>
      <c r="C76" s="64"/>
      <c r="D76" s="14"/>
      <c r="E76" s="64"/>
      <c r="F76" s="64"/>
      <c r="G76" s="64"/>
      <c r="H76" s="105"/>
      <c r="I76" s="105"/>
    </row>
    <row r="77" spans="1:9" x14ac:dyDescent="0.25">
      <c r="A77" s="78"/>
      <c r="B77" s="14"/>
      <c r="C77" s="64"/>
      <c r="D77" s="14"/>
      <c r="E77" s="64"/>
      <c r="F77" s="64"/>
      <c r="G77" s="64"/>
      <c r="H77" s="105"/>
      <c r="I77" s="105"/>
    </row>
    <row r="78" spans="1:9" x14ac:dyDescent="0.25">
      <c r="A78" s="78"/>
      <c r="B78" s="14"/>
      <c r="C78" s="64"/>
      <c r="D78" s="14"/>
      <c r="E78" s="64"/>
      <c r="F78" s="64"/>
      <c r="G78" s="64"/>
      <c r="H78" s="105"/>
      <c r="I78" s="105"/>
    </row>
    <row r="79" spans="1:9" x14ac:dyDescent="0.25">
      <c r="A79" s="78"/>
      <c r="B79" s="14"/>
      <c r="C79" s="64"/>
      <c r="D79" s="14"/>
      <c r="E79" s="64"/>
      <c r="F79" s="64"/>
      <c r="G79" s="64"/>
      <c r="H79" s="105"/>
      <c r="I79" s="105"/>
    </row>
    <row r="80" spans="1:9" x14ac:dyDescent="0.25">
      <c r="A80" s="78"/>
      <c r="B80" s="14"/>
      <c r="C80" s="64"/>
      <c r="D80" s="14"/>
      <c r="E80" s="64"/>
      <c r="F80" s="64"/>
      <c r="G80" s="64"/>
      <c r="H80" s="105"/>
      <c r="I80" s="105"/>
    </row>
    <row r="81" spans="1:9" x14ac:dyDescent="0.25">
      <c r="A81" s="78"/>
      <c r="B81" s="14"/>
      <c r="C81" s="64"/>
      <c r="D81" s="14"/>
      <c r="E81" s="64"/>
      <c r="F81" s="64"/>
      <c r="G81" s="64"/>
      <c r="H81" s="105"/>
      <c r="I81" s="105"/>
    </row>
    <row r="82" spans="1:9" x14ac:dyDescent="0.25">
      <c r="A82" s="78"/>
      <c r="B82" s="14"/>
      <c r="C82" s="64"/>
      <c r="D82" s="14"/>
      <c r="E82" s="64"/>
      <c r="F82" s="64"/>
      <c r="G82" s="64"/>
      <c r="H82" s="105"/>
      <c r="I82" s="105"/>
    </row>
    <row r="83" spans="1:9" x14ac:dyDescent="0.25">
      <c r="A83" s="78"/>
      <c r="B83" s="14"/>
      <c r="C83" s="64"/>
      <c r="D83" s="14"/>
      <c r="E83" s="64"/>
      <c r="F83" s="64"/>
      <c r="G83" s="64"/>
      <c r="H83" s="105"/>
      <c r="I83" s="105"/>
    </row>
    <row r="84" spans="1:9" x14ac:dyDescent="0.25">
      <c r="A84" s="78"/>
      <c r="B84" s="14"/>
      <c r="C84" s="64"/>
      <c r="D84" s="14"/>
      <c r="E84" s="64"/>
      <c r="F84" s="64"/>
      <c r="G84" s="64"/>
      <c r="H84" s="105"/>
      <c r="I84" s="105"/>
    </row>
    <row r="85" spans="1:9" x14ac:dyDescent="0.25">
      <c r="A85" s="78"/>
      <c r="B85" s="14"/>
      <c r="C85" s="64"/>
      <c r="D85" s="14"/>
      <c r="E85" s="64"/>
      <c r="F85" s="64"/>
      <c r="G85" s="64"/>
      <c r="H85" s="105"/>
      <c r="I85" s="105"/>
    </row>
    <row r="86" spans="1:9" x14ac:dyDescent="0.25">
      <c r="A86" s="78"/>
      <c r="B86" s="14"/>
      <c r="C86" s="64"/>
      <c r="D86" s="14"/>
      <c r="E86" s="64"/>
      <c r="F86" s="64"/>
      <c r="G86" s="64"/>
      <c r="H86" s="105"/>
      <c r="I86" s="105"/>
    </row>
    <row r="87" spans="1:9" x14ac:dyDescent="0.25">
      <c r="A87" s="78"/>
      <c r="B87" s="14"/>
      <c r="C87" s="64"/>
      <c r="D87" s="14"/>
      <c r="E87" s="64"/>
      <c r="F87" s="64"/>
      <c r="G87" s="64"/>
      <c r="H87" s="105"/>
      <c r="I87" s="105"/>
    </row>
    <row r="88" spans="1:9" x14ac:dyDescent="0.25">
      <c r="A88" s="78"/>
      <c r="B88" s="14"/>
      <c r="C88" s="64"/>
      <c r="D88" s="14"/>
      <c r="E88" s="64"/>
      <c r="F88" s="64"/>
      <c r="G88" s="64"/>
      <c r="H88" s="105"/>
      <c r="I88" s="105"/>
    </row>
    <row r="89" spans="1:9" x14ac:dyDescent="0.25">
      <c r="A89" s="78"/>
      <c r="B89" s="14"/>
      <c r="C89" s="64"/>
      <c r="D89" s="14"/>
      <c r="E89" s="64"/>
      <c r="F89" s="64"/>
      <c r="G89" s="64"/>
      <c r="H89" s="64"/>
      <c r="I89" s="64"/>
    </row>
    <row r="90" spans="1:9" x14ac:dyDescent="0.25">
      <c r="A90" s="78"/>
      <c r="B90" s="14"/>
      <c r="C90" s="64"/>
      <c r="D90" s="14"/>
      <c r="E90" s="64"/>
      <c r="F90" s="64"/>
      <c r="G90" s="64"/>
      <c r="H90" s="64"/>
      <c r="I90" s="64"/>
    </row>
    <row r="91" spans="1:9" x14ac:dyDescent="0.25">
      <c r="A91" s="78"/>
      <c r="B91" s="14"/>
      <c r="C91" s="64"/>
      <c r="D91" s="14"/>
      <c r="E91" s="64"/>
      <c r="F91" s="64"/>
      <c r="G91" s="64"/>
      <c r="H91" s="64"/>
      <c r="I91" s="64"/>
    </row>
    <row r="92" spans="1:9" x14ac:dyDescent="0.25">
      <c r="A92" s="78"/>
      <c r="B92" s="14"/>
      <c r="C92" s="64"/>
      <c r="D92" s="14"/>
      <c r="E92" s="64"/>
      <c r="F92" s="64"/>
      <c r="G92" s="64"/>
      <c r="H92" s="64"/>
      <c r="I92" s="64"/>
    </row>
    <row r="93" spans="1:9" x14ac:dyDescent="0.25">
      <c r="A93" s="78"/>
      <c r="B93" s="14"/>
      <c r="C93" s="64"/>
      <c r="D93" s="14"/>
      <c r="E93" s="64"/>
      <c r="F93" s="64"/>
      <c r="G93" s="64"/>
      <c r="H93" s="64"/>
      <c r="I93" s="64"/>
    </row>
    <row r="94" spans="1:9" x14ac:dyDescent="0.25">
      <c r="A94" s="78"/>
      <c r="B94" s="14"/>
      <c r="C94" s="64"/>
      <c r="D94" s="14"/>
      <c r="E94" s="64"/>
      <c r="F94" s="64"/>
      <c r="G94" s="64"/>
      <c r="H94" s="64"/>
      <c r="I94" s="64"/>
    </row>
    <row r="95" spans="1:9" x14ac:dyDescent="0.25">
      <c r="A95" s="78"/>
      <c r="B95" s="14"/>
      <c r="C95" s="64"/>
      <c r="D95" s="14"/>
      <c r="E95" s="64"/>
      <c r="F95" s="64"/>
      <c r="G95" s="64"/>
      <c r="H95" s="64"/>
      <c r="I95" s="64"/>
    </row>
    <row r="96" spans="1:9" x14ac:dyDescent="0.25">
      <c r="A96" s="78"/>
      <c r="B96" s="14"/>
      <c r="C96" s="64"/>
      <c r="D96" s="14"/>
      <c r="E96" s="64"/>
      <c r="F96" s="64"/>
      <c r="G96" s="64"/>
      <c r="H96" s="64"/>
      <c r="I96" s="64"/>
    </row>
    <row r="97" spans="1:9" x14ac:dyDescent="0.25">
      <c r="A97" s="78"/>
      <c r="B97" s="14"/>
      <c r="C97" s="64"/>
      <c r="D97" s="14"/>
      <c r="E97" s="64"/>
      <c r="F97" s="64"/>
      <c r="G97" s="64"/>
      <c r="H97" s="64"/>
      <c r="I97" s="64"/>
    </row>
    <row r="98" spans="1:9" x14ac:dyDescent="0.25">
      <c r="A98" s="78"/>
      <c r="B98" s="14"/>
      <c r="C98" s="64"/>
      <c r="D98" s="14"/>
      <c r="E98" s="64"/>
      <c r="F98" s="64"/>
      <c r="G98" s="64"/>
      <c r="H98" s="64"/>
      <c r="I98" s="64"/>
    </row>
    <row r="99" spans="1:9" x14ac:dyDescent="0.25">
      <c r="A99" s="78"/>
      <c r="B99" s="14"/>
      <c r="C99" s="64"/>
      <c r="D99" s="14"/>
      <c r="E99" s="64"/>
      <c r="F99" s="64"/>
      <c r="G99" s="64"/>
      <c r="H99" s="64"/>
      <c r="I99" s="64"/>
    </row>
    <row r="100" spans="1:9" x14ac:dyDescent="0.25">
      <c r="A100" s="78"/>
      <c r="B100" s="14"/>
      <c r="C100" s="64"/>
      <c r="D100" s="14"/>
      <c r="E100" s="64"/>
      <c r="F100" s="64"/>
      <c r="G100" s="64"/>
      <c r="H100" s="64"/>
      <c r="I100" s="64"/>
    </row>
    <row r="101" spans="1:9" x14ac:dyDescent="0.25">
      <c r="A101" s="78"/>
      <c r="B101" s="14"/>
      <c r="C101" s="64"/>
      <c r="D101" s="14"/>
      <c r="E101" s="64"/>
      <c r="F101" s="64"/>
      <c r="G101" s="64"/>
      <c r="H101" s="64"/>
      <c r="I101" s="64"/>
    </row>
    <row r="102" spans="1:9" x14ac:dyDescent="0.25">
      <c r="A102" s="78"/>
      <c r="B102" s="14"/>
      <c r="C102" s="64"/>
      <c r="D102" s="14"/>
      <c r="E102" s="64"/>
      <c r="F102" s="64"/>
      <c r="G102" s="64"/>
      <c r="H102" s="64"/>
      <c r="I102" s="64"/>
    </row>
    <row r="103" spans="1:9" x14ac:dyDescent="0.25">
      <c r="A103" s="78"/>
      <c r="B103" s="14"/>
      <c r="C103" s="64"/>
      <c r="D103" s="14"/>
      <c r="E103" s="64"/>
      <c r="F103" s="64"/>
      <c r="G103" s="64"/>
      <c r="H103" s="64"/>
      <c r="I103" s="64"/>
    </row>
    <row r="104" spans="1:9" x14ac:dyDescent="0.25">
      <c r="A104" s="78"/>
      <c r="B104" s="14"/>
      <c r="C104" s="64"/>
      <c r="D104" s="14"/>
      <c r="E104" s="64"/>
      <c r="F104" s="64"/>
      <c r="G104" s="64"/>
      <c r="H104" s="64"/>
      <c r="I104" s="64"/>
    </row>
    <row r="105" spans="1:9" x14ac:dyDescent="0.25">
      <c r="A105" s="78"/>
      <c r="B105" s="14"/>
      <c r="C105" s="64"/>
      <c r="D105" s="14"/>
      <c r="E105" s="64"/>
      <c r="F105" s="64"/>
      <c r="G105" s="64"/>
      <c r="H105" s="64"/>
      <c r="I105" s="64"/>
    </row>
    <row r="106" spans="1:9" x14ac:dyDescent="0.25">
      <c r="A106" s="78"/>
      <c r="B106" s="14"/>
      <c r="C106" s="64"/>
      <c r="D106" s="14"/>
      <c r="E106" s="64"/>
      <c r="F106" s="64"/>
      <c r="G106" s="64"/>
      <c r="H106" s="64"/>
      <c r="I106" s="64"/>
    </row>
    <row r="107" spans="1:9" x14ac:dyDescent="0.25">
      <c r="A107" s="78"/>
      <c r="B107" s="14"/>
      <c r="C107" s="64"/>
      <c r="D107" s="14"/>
      <c r="E107" s="64"/>
      <c r="F107" s="64"/>
      <c r="G107" s="64"/>
      <c r="H107" s="64"/>
      <c r="I107" s="64"/>
    </row>
    <row r="108" spans="1:9" x14ac:dyDescent="0.25">
      <c r="A108" s="78"/>
      <c r="B108" s="14"/>
      <c r="C108" s="64"/>
      <c r="D108" s="14"/>
      <c r="E108" s="64"/>
      <c r="F108" s="64"/>
      <c r="G108" s="64"/>
      <c r="H108" s="64"/>
      <c r="I108" s="64"/>
    </row>
    <row r="109" spans="1:9" x14ac:dyDescent="0.25">
      <c r="A109" s="78"/>
      <c r="B109" s="14"/>
      <c r="C109" s="64"/>
      <c r="D109" s="14"/>
      <c r="E109" s="64"/>
      <c r="F109" s="64"/>
      <c r="G109" s="64"/>
      <c r="H109" s="64"/>
      <c r="I109" s="64"/>
    </row>
    <row r="110" spans="1:9" x14ac:dyDescent="0.25">
      <c r="A110" s="78"/>
      <c r="B110" s="14"/>
      <c r="C110" s="64"/>
      <c r="D110" s="14"/>
      <c r="E110" s="64"/>
      <c r="F110" s="64"/>
      <c r="G110" s="64"/>
      <c r="H110" s="64"/>
      <c r="I110" s="64"/>
    </row>
    <row r="111" spans="1:9" x14ac:dyDescent="0.25">
      <c r="A111" s="78"/>
      <c r="B111" s="14"/>
      <c r="C111" s="64"/>
      <c r="D111" s="14"/>
      <c r="E111" s="64"/>
      <c r="F111" s="64"/>
      <c r="G111" s="64"/>
      <c r="H111" s="64"/>
      <c r="I111" s="64"/>
    </row>
  </sheetData>
  <mergeCells count="7">
    <mergeCell ref="B2:B4"/>
    <mergeCell ref="C2:C4"/>
    <mergeCell ref="D2:D4"/>
    <mergeCell ref="E2:H2"/>
    <mergeCell ref="I2:I4"/>
    <mergeCell ref="E3:F3"/>
    <mergeCell ref="G3:H3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002060"/>
  </sheetPr>
  <dimension ref="A1:I111"/>
  <sheetViews>
    <sheetView workbookViewId="0">
      <selection activeCell="G19" sqref="G19"/>
    </sheetView>
  </sheetViews>
  <sheetFormatPr defaultRowHeight="15" x14ac:dyDescent="0.25"/>
  <cols>
    <col min="1" max="1" width="26.7109375" customWidth="1"/>
    <col min="2" max="2" width="6.140625" customWidth="1"/>
    <col min="3" max="3" width="10.7109375" customWidth="1"/>
    <col min="4" max="4" width="26.7109375" customWidth="1"/>
    <col min="5" max="6" width="10.5703125" customWidth="1"/>
    <col min="7" max="7" width="9.85546875" customWidth="1"/>
    <col min="8" max="8" width="10.28515625" customWidth="1"/>
    <col min="9" max="9" width="11.5703125" customWidth="1"/>
  </cols>
  <sheetData>
    <row r="1" spans="1:9" s="79" customFormat="1" ht="32.25" customHeight="1" x14ac:dyDescent="0.4">
      <c r="A1" s="78"/>
      <c r="B1" s="86" t="s">
        <v>173</v>
      </c>
      <c r="C1" s="80"/>
      <c r="E1" s="80"/>
      <c r="F1" s="80"/>
      <c r="G1" s="80"/>
      <c r="H1" s="80"/>
      <c r="I1" s="80"/>
    </row>
    <row r="2" spans="1:9" ht="19.5" customHeight="1" x14ac:dyDescent="0.25">
      <c r="A2" s="78"/>
      <c r="B2" s="158" t="s">
        <v>26</v>
      </c>
      <c r="C2" s="158" t="s">
        <v>159</v>
      </c>
      <c r="D2" s="158" t="s">
        <v>160</v>
      </c>
      <c r="E2" s="158" t="s">
        <v>161</v>
      </c>
      <c r="F2" s="158"/>
      <c r="G2" s="158"/>
      <c r="H2" s="158"/>
      <c r="I2" s="158" t="s">
        <v>162</v>
      </c>
    </row>
    <row r="3" spans="1:9" ht="18" customHeight="1" x14ac:dyDescent="0.25">
      <c r="A3" s="78"/>
      <c r="B3" s="158"/>
      <c r="C3" s="158"/>
      <c r="D3" s="158"/>
      <c r="E3" s="158" t="s">
        <v>142</v>
      </c>
      <c r="F3" s="158"/>
      <c r="G3" s="158" t="s">
        <v>163</v>
      </c>
      <c r="H3" s="158"/>
      <c r="I3" s="158"/>
    </row>
    <row r="4" spans="1:9" ht="19.5" customHeight="1" thickBot="1" x14ac:dyDescent="0.3">
      <c r="A4" s="78"/>
      <c r="B4" s="159"/>
      <c r="C4" s="159"/>
      <c r="D4" s="159"/>
      <c r="E4" s="88"/>
      <c r="F4" s="87">
        <v>0.6</v>
      </c>
      <c r="G4" s="88"/>
      <c r="H4" s="87">
        <v>0.4</v>
      </c>
      <c r="I4" s="159"/>
    </row>
    <row r="5" spans="1:9" ht="24" customHeight="1" x14ac:dyDescent="0.25">
      <c r="A5" s="78"/>
      <c r="B5" s="81">
        <v>1</v>
      </c>
      <c r="C5" s="81">
        <f>'DAFTAR SISWA'!B6</f>
        <v>1255</v>
      </c>
      <c r="D5" s="82" t="str">
        <f>'DAFTAR SISWA'!D6</f>
        <v>Adya Woro Anggraeni</v>
      </c>
      <c r="E5" s="81">
        <v>70</v>
      </c>
      <c r="F5" s="104">
        <f>E5*60%</f>
        <v>42</v>
      </c>
      <c r="G5" s="81">
        <v>80</v>
      </c>
      <c r="H5" s="104">
        <f>G5*40%</f>
        <v>32</v>
      </c>
      <c r="I5" s="104">
        <f>SUM(F5+H5)</f>
        <v>74</v>
      </c>
    </row>
    <row r="6" spans="1:9" ht="21.75" customHeight="1" x14ac:dyDescent="0.25">
      <c r="A6" s="78"/>
      <c r="B6" s="64">
        <v>2</v>
      </c>
      <c r="C6" s="64">
        <f>'DAFTAR SISWA'!B7</f>
        <v>1349</v>
      </c>
      <c r="D6" s="14" t="str">
        <f>'DAFTAR SISWA'!D7</f>
        <v>Amanda Nikeisya Sudibyo</v>
      </c>
      <c r="E6" s="64">
        <v>80</v>
      </c>
      <c r="F6" s="104">
        <v>50</v>
      </c>
      <c r="G6" s="64">
        <v>60</v>
      </c>
      <c r="H6" s="104">
        <f t="shared" ref="H6:H33" si="0">G6*40%</f>
        <v>24</v>
      </c>
      <c r="I6" s="104">
        <f t="shared" ref="I6:I41" si="1">SUM(F6+H6)</f>
        <v>74</v>
      </c>
    </row>
    <row r="7" spans="1:9" x14ac:dyDescent="0.25">
      <c r="A7" s="78"/>
      <c r="B7" s="64">
        <v>3</v>
      </c>
      <c r="C7" s="64">
        <f>'DAFTAR SISWA'!B8</f>
        <v>1257</v>
      </c>
      <c r="D7" s="14" t="str">
        <f>'DAFTAR SISWA'!D8</f>
        <v>Bimo Anggamahenda</v>
      </c>
      <c r="E7" s="64"/>
      <c r="F7" s="104">
        <f t="shared" ref="F7:F29" si="2">E7*60%</f>
        <v>0</v>
      </c>
      <c r="G7" s="64"/>
      <c r="H7" s="104">
        <f t="shared" si="0"/>
        <v>0</v>
      </c>
      <c r="I7" s="104">
        <f t="shared" si="1"/>
        <v>0</v>
      </c>
    </row>
    <row r="8" spans="1:9" ht="18" customHeight="1" x14ac:dyDescent="0.25">
      <c r="A8" s="78"/>
      <c r="B8" s="64">
        <v>4</v>
      </c>
      <c r="C8" s="64">
        <f>'DAFTAR SISWA'!B9</f>
        <v>1258</v>
      </c>
      <c r="D8" s="14" t="str">
        <f>'DAFTAR SISWA'!D9</f>
        <v>Bungah Rizki Rokhimah</v>
      </c>
      <c r="E8" s="64">
        <v>70</v>
      </c>
      <c r="F8" s="104">
        <f t="shared" si="2"/>
        <v>42</v>
      </c>
      <c r="G8" s="64">
        <v>65</v>
      </c>
      <c r="H8" s="104">
        <f t="shared" si="0"/>
        <v>26</v>
      </c>
      <c r="I8" s="104">
        <f t="shared" si="1"/>
        <v>68</v>
      </c>
    </row>
    <row r="9" spans="1:9" ht="18.75" customHeight="1" x14ac:dyDescent="0.25">
      <c r="A9" s="78"/>
      <c r="B9" s="64">
        <v>5</v>
      </c>
      <c r="C9" s="64">
        <f>'DAFTAR SISWA'!B10</f>
        <v>1259</v>
      </c>
      <c r="D9" s="14" t="str">
        <f>'DAFTAR SISWA'!D10</f>
        <v>Enggar Megawantoro</v>
      </c>
      <c r="E9" s="64"/>
      <c r="F9" s="104">
        <f t="shared" si="2"/>
        <v>0</v>
      </c>
      <c r="G9" s="64"/>
      <c r="H9" s="104">
        <f t="shared" si="0"/>
        <v>0</v>
      </c>
      <c r="I9" s="104">
        <f t="shared" si="1"/>
        <v>0</v>
      </c>
    </row>
    <row r="10" spans="1:9" ht="18" customHeight="1" x14ac:dyDescent="0.25">
      <c r="A10" s="78"/>
      <c r="B10" s="64">
        <v>6</v>
      </c>
      <c r="C10" s="64">
        <f>'DAFTAR SISWA'!B11</f>
        <v>1260</v>
      </c>
      <c r="D10" s="14" t="str">
        <f>'DAFTAR SISWA'!D11</f>
        <v xml:space="preserve">Firman Ainur Rahmad </v>
      </c>
      <c r="E10" s="64"/>
      <c r="F10" s="104">
        <f t="shared" si="2"/>
        <v>0</v>
      </c>
      <c r="G10" s="64"/>
      <c r="H10" s="104">
        <f t="shared" si="0"/>
        <v>0</v>
      </c>
      <c r="I10" s="104">
        <f t="shared" si="1"/>
        <v>0</v>
      </c>
    </row>
    <row r="11" spans="1:9" ht="18" customHeight="1" x14ac:dyDescent="0.25">
      <c r="A11" s="78"/>
      <c r="B11" s="64">
        <v>7</v>
      </c>
      <c r="C11" s="64">
        <f>'DAFTAR SISWA'!B12</f>
        <v>1263</v>
      </c>
      <c r="D11" s="14" t="str">
        <f>'DAFTAR SISWA'!D12</f>
        <v>Indra Setyawan</v>
      </c>
      <c r="E11" s="64"/>
      <c r="F11" s="104">
        <f t="shared" si="2"/>
        <v>0</v>
      </c>
      <c r="G11" s="64"/>
      <c r="H11" s="104">
        <f t="shared" si="0"/>
        <v>0</v>
      </c>
      <c r="I11" s="104">
        <f t="shared" si="1"/>
        <v>0</v>
      </c>
    </row>
    <row r="12" spans="1:9" ht="20.25" customHeight="1" x14ac:dyDescent="0.25">
      <c r="A12" s="78"/>
      <c r="B12" s="64">
        <v>8</v>
      </c>
      <c r="C12" s="64">
        <f>'DAFTAR SISWA'!B13</f>
        <v>1311</v>
      </c>
      <c r="D12" s="14" t="str">
        <f>'DAFTAR SISWA'!D13</f>
        <v>Ismi Nur Fadilah</v>
      </c>
      <c r="E12" s="64"/>
      <c r="F12" s="104">
        <f t="shared" si="2"/>
        <v>0</v>
      </c>
      <c r="G12" s="64"/>
      <c r="H12" s="104">
        <f t="shared" si="0"/>
        <v>0</v>
      </c>
      <c r="I12" s="104">
        <f t="shared" si="1"/>
        <v>0</v>
      </c>
    </row>
    <row r="13" spans="1:9" ht="17.25" customHeight="1" x14ac:dyDescent="0.25">
      <c r="A13" s="78"/>
      <c r="B13" s="64">
        <v>9</v>
      </c>
      <c r="C13" s="64">
        <f>'DAFTAR SISWA'!B14</f>
        <v>1264</v>
      </c>
      <c r="D13" s="14" t="str">
        <f>'DAFTAR SISWA'!D14</f>
        <v>Jordan Ahmad Kautsar</v>
      </c>
      <c r="E13" s="64"/>
      <c r="F13" s="104">
        <f t="shared" si="2"/>
        <v>0</v>
      </c>
      <c r="G13" s="64"/>
      <c r="H13" s="104">
        <f t="shared" si="0"/>
        <v>0</v>
      </c>
      <c r="I13" s="104">
        <f t="shared" si="1"/>
        <v>0</v>
      </c>
    </row>
    <row r="14" spans="1:9" ht="17.25" customHeight="1" x14ac:dyDescent="0.25">
      <c r="A14" s="78"/>
      <c r="B14" s="64">
        <v>10</v>
      </c>
      <c r="C14" s="64">
        <f>'DAFTAR SISWA'!B15</f>
        <v>1351</v>
      </c>
      <c r="D14" s="14" t="str">
        <f>'DAFTAR SISWA'!D15</f>
        <v xml:space="preserve">Kahfila Zahra Aulia </v>
      </c>
      <c r="E14" s="64"/>
      <c r="F14" s="104">
        <f t="shared" si="2"/>
        <v>0</v>
      </c>
      <c r="G14" s="64"/>
      <c r="H14" s="104">
        <f t="shared" si="0"/>
        <v>0</v>
      </c>
      <c r="I14" s="104">
        <f t="shared" si="1"/>
        <v>0</v>
      </c>
    </row>
    <row r="15" spans="1:9" ht="18" customHeight="1" x14ac:dyDescent="0.25">
      <c r="A15" s="78"/>
      <c r="B15" s="64">
        <v>11</v>
      </c>
      <c r="C15" s="64">
        <f>'DAFTAR SISWA'!B16</f>
        <v>1265</v>
      </c>
      <c r="D15" s="14" t="str">
        <f>'DAFTAR SISWA'!D16</f>
        <v>Marvin Aditya Pratama</v>
      </c>
      <c r="E15" s="64"/>
      <c r="F15" s="104">
        <f t="shared" si="2"/>
        <v>0</v>
      </c>
      <c r="G15" s="64"/>
      <c r="H15" s="104">
        <f t="shared" si="0"/>
        <v>0</v>
      </c>
      <c r="I15" s="104">
        <f t="shared" si="1"/>
        <v>0</v>
      </c>
    </row>
    <row r="16" spans="1:9" ht="18" customHeight="1" x14ac:dyDescent="0.25">
      <c r="A16" s="78"/>
      <c r="B16" s="64">
        <v>12</v>
      </c>
      <c r="C16" s="64">
        <f>'DAFTAR SISWA'!B17</f>
        <v>1266</v>
      </c>
      <c r="D16" s="14" t="str">
        <f>'DAFTAR SISWA'!D17</f>
        <v>Muhammad Jibril Al Hafidz</v>
      </c>
      <c r="E16" s="64"/>
      <c r="F16" s="104">
        <f t="shared" si="2"/>
        <v>0</v>
      </c>
      <c r="G16" s="64"/>
      <c r="H16" s="104">
        <f t="shared" si="0"/>
        <v>0</v>
      </c>
      <c r="I16" s="104">
        <f t="shared" si="1"/>
        <v>0</v>
      </c>
    </row>
    <row r="17" spans="1:9" ht="17.25" customHeight="1" x14ac:dyDescent="0.25">
      <c r="A17" s="78"/>
      <c r="B17" s="64">
        <v>13</v>
      </c>
      <c r="C17" s="64">
        <f>'DAFTAR SISWA'!B18</f>
        <v>1267</v>
      </c>
      <c r="D17" s="14" t="str">
        <f>'DAFTAR SISWA'!D18</f>
        <v>Muhammad Khoirun Hanafi</v>
      </c>
      <c r="E17" s="64"/>
      <c r="F17" s="104">
        <f t="shared" si="2"/>
        <v>0</v>
      </c>
      <c r="G17" s="64"/>
      <c r="H17" s="104">
        <f t="shared" si="0"/>
        <v>0</v>
      </c>
      <c r="I17" s="104">
        <f t="shared" si="1"/>
        <v>0</v>
      </c>
    </row>
    <row r="18" spans="1:9" ht="20.25" customHeight="1" x14ac:dyDescent="0.25">
      <c r="A18" s="78"/>
      <c r="B18" s="64">
        <v>14</v>
      </c>
      <c r="C18" s="64">
        <f>'DAFTAR SISWA'!B19</f>
        <v>1269</v>
      </c>
      <c r="D18" s="14" t="str">
        <f>'DAFTAR SISWA'!D19</f>
        <v>Nila Nafira</v>
      </c>
      <c r="E18" s="64"/>
      <c r="F18" s="104">
        <f t="shared" si="2"/>
        <v>0</v>
      </c>
      <c r="G18" s="64"/>
      <c r="H18" s="104">
        <f t="shared" si="0"/>
        <v>0</v>
      </c>
      <c r="I18" s="104">
        <f t="shared" si="1"/>
        <v>0</v>
      </c>
    </row>
    <row r="19" spans="1:9" ht="17.25" customHeight="1" x14ac:dyDescent="0.25">
      <c r="A19" s="78"/>
      <c r="B19" s="64">
        <v>15</v>
      </c>
      <c r="C19" s="64">
        <f>'DAFTAR SISWA'!B20</f>
        <v>1389</v>
      </c>
      <c r="D19" s="14" t="str">
        <f>'DAFTAR SISWA'!D20</f>
        <v xml:space="preserve">Oktavia Vivi Novita </v>
      </c>
      <c r="E19" s="64"/>
      <c r="F19" s="104">
        <f t="shared" si="2"/>
        <v>0</v>
      </c>
      <c r="G19" s="64"/>
      <c r="H19" s="104">
        <f t="shared" si="0"/>
        <v>0</v>
      </c>
      <c r="I19" s="104">
        <f t="shared" si="1"/>
        <v>0</v>
      </c>
    </row>
    <row r="20" spans="1:9" ht="18.75" customHeight="1" x14ac:dyDescent="0.25">
      <c r="A20" s="78"/>
      <c r="B20" s="64">
        <v>16</v>
      </c>
      <c r="C20" s="64">
        <f>'DAFTAR SISWA'!B21</f>
        <v>1270</v>
      </c>
      <c r="D20" s="14" t="str">
        <f>'DAFTAR SISWA'!D21</f>
        <v>Patricia Chiquitita</v>
      </c>
      <c r="E20" s="64"/>
      <c r="F20" s="104">
        <f t="shared" si="2"/>
        <v>0</v>
      </c>
      <c r="G20" s="64"/>
      <c r="H20" s="104">
        <f t="shared" si="0"/>
        <v>0</v>
      </c>
      <c r="I20" s="104">
        <f t="shared" si="1"/>
        <v>0</v>
      </c>
    </row>
    <row r="21" spans="1:9" ht="17.25" customHeight="1" x14ac:dyDescent="0.25">
      <c r="A21" s="78"/>
      <c r="B21" s="64">
        <v>17</v>
      </c>
      <c r="C21" s="64">
        <f>'DAFTAR SISWA'!B22</f>
        <v>1271</v>
      </c>
      <c r="D21" s="14" t="str">
        <f>'DAFTAR SISWA'!D22</f>
        <v>Rafa Aditya</v>
      </c>
      <c r="E21" s="64"/>
      <c r="F21" s="104">
        <f t="shared" si="2"/>
        <v>0</v>
      </c>
      <c r="G21" s="64"/>
      <c r="H21" s="104">
        <f t="shared" si="0"/>
        <v>0</v>
      </c>
      <c r="I21" s="104">
        <f t="shared" si="1"/>
        <v>0</v>
      </c>
    </row>
    <row r="22" spans="1:9" ht="18" customHeight="1" x14ac:dyDescent="0.25">
      <c r="A22" s="78"/>
      <c r="B22" s="64">
        <v>18</v>
      </c>
      <c r="C22" s="64">
        <f>'DAFTAR SISWA'!B23</f>
        <v>1272</v>
      </c>
      <c r="D22" s="14" t="str">
        <f>'DAFTAR SISWA'!D23</f>
        <v>Rifah Akaya Udin</v>
      </c>
      <c r="E22" s="64"/>
      <c r="F22" s="104">
        <f t="shared" si="2"/>
        <v>0</v>
      </c>
      <c r="G22" s="64"/>
      <c r="H22" s="104">
        <f t="shared" si="0"/>
        <v>0</v>
      </c>
      <c r="I22" s="104">
        <f t="shared" si="1"/>
        <v>0</v>
      </c>
    </row>
    <row r="23" spans="1:9" ht="17.25" customHeight="1" x14ac:dyDescent="0.25">
      <c r="A23" s="78"/>
      <c r="B23" s="64">
        <v>19</v>
      </c>
      <c r="C23" s="64">
        <f>'DAFTAR SISWA'!B24</f>
        <v>1254</v>
      </c>
      <c r="D23" s="14" t="str">
        <f>'DAFTAR SISWA'!D24</f>
        <v>Rifky Ardiansyah</v>
      </c>
      <c r="E23" s="64"/>
      <c r="F23" s="104">
        <f t="shared" si="2"/>
        <v>0</v>
      </c>
      <c r="G23" s="64"/>
      <c r="H23" s="104">
        <f t="shared" si="0"/>
        <v>0</v>
      </c>
      <c r="I23" s="104">
        <f t="shared" si="1"/>
        <v>0</v>
      </c>
    </row>
    <row r="24" spans="1:9" ht="18.75" customHeight="1" x14ac:dyDescent="0.25">
      <c r="A24" s="78"/>
      <c r="B24" s="64">
        <v>20</v>
      </c>
      <c r="C24" s="64">
        <f>'DAFTAR SISWA'!B25</f>
        <v>1241</v>
      </c>
      <c r="D24" s="14" t="str">
        <f>'DAFTAR SISWA'!D25</f>
        <v>Rizal Hendriawan</v>
      </c>
      <c r="E24" s="64"/>
      <c r="F24" s="104">
        <f t="shared" si="2"/>
        <v>0</v>
      </c>
      <c r="G24" s="64"/>
      <c r="H24" s="104">
        <f t="shared" si="0"/>
        <v>0</v>
      </c>
      <c r="I24" s="104">
        <f t="shared" si="1"/>
        <v>0</v>
      </c>
    </row>
    <row r="25" spans="1:9" ht="17.25" customHeight="1" x14ac:dyDescent="0.25">
      <c r="A25" s="78"/>
      <c r="B25" s="64">
        <v>21</v>
      </c>
      <c r="C25" s="64">
        <f>'DAFTAR SISWA'!B26</f>
        <v>1274</v>
      </c>
      <c r="D25" s="14" t="str">
        <f>'DAFTAR SISWA'!D26</f>
        <v>Robiyatul Adawiyah</v>
      </c>
      <c r="E25" s="64">
        <v>100</v>
      </c>
      <c r="F25" s="104">
        <f t="shared" si="2"/>
        <v>60</v>
      </c>
      <c r="G25" s="64">
        <v>50</v>
      </c>
      <c r="H25" s="104">
        <f t="shared" si="0"/>
        <v>20</v>
      </c>
      <c r="I25" s="104">
        <f t="shared" si="1"/>
        <v>80</v>
      </c>
    </row>
    <row r="26" spans="1:9" ht="16.5" customHeight="1" x14ac:dyDescent="0.25">
      <c r="A26" s="78"/>
      <c r="B26" s="64">
        <v>22</v>
      </c>
      <c r="C26" s="64">
        <f>'DAFTAR SISWA'!B27</f>
        <v>1275</v>
      </c>
      <c r="D26" s="14" t="str">
        <f>'DAFTAR SISWA'!D27</f>
        <v>Safitri Ayu Wulandari</v>
      </c>
      <c r="E26" s="64"/>
      <c r="F26" s="104">
        <f t="shared" si="2"/>
        <v>0</v>
      </c>
      <c r="G26" s="64"/>
      <c r="H26" s="104">
        <f t="shared" si="0"/>
        <v>0</v>
      </c>
      <c r="I26" s="104">
        <f t="shared" si="1"/>
        <v>0</v>
      </c>
    </row>
    <row r="27" spans="1:9" ht="15.75" customHeight="1" x14ac:dyDescent="0.25">
      <c r="A27" s="78"/>
      <c r="B27" s="64">
        <v>23</v>
      </c>
      <c r="C27" s="64">
        <f>'DAFTAR SISWA'!B28</f>
        <v>1423</v>
      </c>
      <c r="D27" s="14" t="str">
        <f>'DAFTAR SISWA'!D28</f>
        <v xml:space="preserve">Saira Rachman </v>
      </c>
      <c r="E27" s="64"/>
      <c r="F27" s="104">
        <f t="shared" si="2"/>
        <v>0</v>
      </c>
      <c r="G27" s="64"/>
      <c r="H27" s="104">
        <f t="shared" si="0"/>
        <v>0</v>
      </c>
      <c r="I27" s="104">
        <f t="shared" si="1"/>
        <v>0</v>
      </c>
    </row>
    <row r="28" spans="1:9" ht="17.25" customHeight="1" x14ac:dyDescent="0.25">
      <c r="A28" s="78"/>
      <c r="B28" s="64">
        <v>24</v>
      </c>
      <c r="C28" s="64">
        <f>'DAFTAR SISWA'!B29</f>
        <v>1244</v>
      </c>
      <c r="D28" s="14" t="str">
        <f>'DAFTAR SISWA'!D29</f>
        <v>Sisca Indriani Harsari</v>
      </c>
      <c r="E28" s="64"/>
      <c r="F28" s="104">
        <f t="shared" si="2"/>
        <v>0</v>
      </c>
      <c r="G28" s="64"/>
      <c r="H28" s="104">
        <f t="shared" si="0"/>
        <v>0</v>
      </c>
      <c r="I28" s="104">
        <f t="shared" si="1"/>
        <v>0</v>
      </c>
    </row>
    <row r="29" spans="1:9" ht="18" customHeight="1" x14ac:dyDescent="0.25">
      <c r="A29" s="78"/>
      <c r="B29" s="64">
        <v>25</v>
      </c>
      <c r="C29" s="64">
        <f>'DAFTAR SISWA'!B30</f>
        <v>1249</v>
      </c>
      <c r="D29" s="14" t="str">
        <f>'DAFTAR SISWA'!D30</f>
        <v>Zaidan Arley</v>
      </c>
      <c r="E29" s="64"/>
      <c r="F29" s="104">
        <f t="shared" si="2"/>
        <v>0</v>
      </c>
      <c r="G29" s="64"/>
      <c r="H29" s="104">
        <f t="shared" si="0"/>
        <v>0</v>
      </c>
      <c r="I29" s="104">
        <f t="shared" si="1"/>
        <v>0</v>
      </c>
    </row>
    <row r="30" spans="1:9" x14ac:dyDescent="0.25">
      <c r="A30" s="78"/>
      <c r="B30" s="14"/>
      <c r="C30" s="64"/>
      <c r="D30" s="14"/>
      <c r="E30" s="64"/>
      <c r="F30" s="105"/>
      <c r="G30" s="64"/>
      <c r="H30" s="104">
        <f t="shared" si="0"/>
        <v>0</v>
      </c>
      <c r="I30" s="104">
        <f t="shared" si="1"/>
        <v>0</v>
      </c>
    </row>
    <row r="31" spans="1:9" x14ac:dyDescent="0.25">
      <c r="A31" s="78"/>
      <c r="B31" s="14"/>
      <c r="C31" s="64"/>
      <c r="D31" s="14"/>
      <c r="E31" s="64"/>
      <c r="F31" s="105"/>
      <c r="G31" s="64"/>
      <c r="H31" s="104">
        <f t="shared" si="0"/>
        <v>0</v>
      </c>
      <c r="I31" s="104">
        <f t="shared" si="1"/>
        <v>0</v>
      </c>
    </row>
    <row r="32" spans="1:9" x14ac:dyDescent="0.25">
      <c r="A32" s="78"/>
      <c r="B32" s="14"/>
      <c r="C32" s="64"/>
      <c r="D32" s="14"/>
      <c r="E32" s="64"/>
      <c r="F32" s="105"/>
      <c r="G32" s="64"/>
      <c r="H32" s="104">
        <f t="shared" si="0"/>
        <v>0</v>
      </c>
      <c r="I32" s="104">
        <f t="shared" si="1"/>
        <v>0</v>
      </c>
    </row>
    <row r="33" spans="1:9" x14ac:dyDescent="0.25">
      <c r="A33" s="78"/>
      <c r="B33" s="14"/>
      <c r="C33" s="64"/>
      <c r="D33" s="14"/>
      <c r="E33" s="64"/>
      <c r="F33" s="105"/>
      <c r="G33" s="64"/>
      <c r="H33" s="104">
        <f t="shared" si="0"/>
        <v>0</v>
      </c>
      <c r="I33" s="104">
        <f t="shared" si="1"/>
        <v>0</v>
      </c>
    </row>
    <row r="34" spans="1:9" x14ac:dyDescent="0.25">
      <c r="A34" s="78"/>
      <c r="B34" s="14"/>
      <c r="C34" s="64"/>
      <c r="D34" s="14"/>
      <c r="E34" s="64"/>
      <c r="F34" s="105"/>
      <c r="G34" s="64"/>
      <c r="H34" s="105"/>
      <c r="I34" s="104">
        <f t="shared" si="1"/>
        <v>0</v>
      </c>
    </row>
    <row r="35" spans="1:9" x14ac:dyDescent="0.25">
      <c r="A35" s="78"/>
      <c r="B35" s="14"/>
      <c r="C35" s="64"/>
      <c r="D35" s="14"/>
      <c r="E35" s="64"/>
      <c r="F35" s="105"/>
      <c r="G35" s="64"/>
      <c r="H35" s="105"/>
      <c r="I35" s="104">
        <f t="shared" si="1"/>
        <v>0</v>
      </c>
    </row>
    <row r="36" spans="1:9" x14ac:dyDescent="0.25">
      <c r="A36" s="78"/>
      <c r="B36" s="14"/>
      <c r="C36" s="64"/>
      <c r="D36" s="14"/>
      <c r="E36" s="64"/>
      <c r="F36" s="105"/>
      <c r="G36" s="64"/>
      <c r="H36" s="105"/>
      <c r="I36" s="104">
        <f t="shared" si="1"/>
        <v>0</v>
      </c>
    </row>
    <row r="37" spans="1:9" x14ac:dyDescent="0.25">
      <c r="A37" s="78"/>
      <c r="B37" s="14"/>
      <c r="C37" s="64"/>
      <c r="D37" s="14"/>
      <c r="E37" s="64"/>
      <c r="F37" s="105"/>
      <c r="G37" s="64"/>
      <c r="H37" s="105"/>
      <c r="I37" s="104">
        <f t="shared" si="1"/>
        <v>0</v>
      </c>
    </row>
    <row r="38" spans="1:9" x14ac:dyDescent="0.25">
      <c r="A38" s="78"/>
      <c r="B38" s="14"/>
      <c r="C38" s="64"/>
      <c r="D38" s="14"/>
      <c r="E38" s="64"/>
      <c r="F38" s="105"/>
      <c r="G38" s="64"/>
      <c r="H38" s="105"/>
      <c r="I38" s="104">
        <f t="shared" si="1"/>
        <v>0</v>
      </c>
    </row>
    <row r="39" spans="1:9" x14ac:dyDescent="0.25">
      <c r="A39" s="78"/>
      <c r="B39" s="14"/>
      <c r="C39" s="64"/>
      <c r="D39" s="14"/>
      <c r="E39" s="64"/>
      <c r="F39" s="105"/>
      <c r="G39" s="64"/>
      <c r="H39" s="105"/>
      <c r="I39" s="104">
        <f t="shared" si="1"/>
        <v>0</v>
      </c>
    </row>
    <row r="40" spans="1:9" x14ac:dyDescent="0.25">
      <c r="A40" s="78"/>
      <c r="B40" s="14"/>
      <c r="C40" s="64"/>
      <c r="D40" s="14"/>
      <c r="E40" s="64"/>
      <c r="F40" s="105"/>
      <c r="G40" s="64"/>
      <c r="H40" s="105"/>
      <c r="I40" s="104">
        <f t="shared" si="1"/>
        <v>0</v>
      </c>
    </row>
    <row r="41" spans="1:9" x14ac:dyDescent="0.25">
      <c r="A41" s="78"/>
      <c r="B41" s="14"/>
      <c r="C41" s="64"/>
      <c r="D41" s="14"/>
      <c r="E41" s="64"/>
      <c r="F41" s="105"/>
      <c r="G41" s="64"/>
      <c r="H41" s="105"/>
      <c r="I41" s="104">
        <f t="shared" si="1"/>
        <v>0</v>
      </c>
    </row>
    <row r="42" spans="1:9" x14ac:dyDescent="0.25">
      <c r="A42" s="78"/>
      <c r="B42" s="14"/>
      <c r="C42" s="64"/>
      <c r="D42" s="14"/>
      <c r="E42" s="64"/>
      <c r="F42" s="105"/>
      <c r="G42" s="64"/>
      <c r="H42" s="105"/>
      <c r="I42" s="105"/>
    </row>
    <row r="43" spans="1:9" x14ac:dyDescent="0.25">
      <c r="A43" s="78"/>
      <c r="B43" s="14"/>
      <c r="C43" s="64"/>
      <c r="D43" s="14"/>
      <c r="E43" s="64"/>
      <c r="F43" s="105"/>
      <c r="G43" s="64"/>
      <c r="H43" s="105"/>
      <c r="I43" s="105"/>
    </row>
    <row r="44" spans="1:9" x14ac:dyDescent="0.25">
      <c r="A44" s="78"/>
      <c r="B44" s="14"/>
      <c r="C44" s="64"/>
      <c r="D44" s="14"/>
      <c r="E44" s="64"/>
      <c r="F44" s="105"/>
      <c r="G44" s="64"/>
      <c r="H44" s="105"/>
      <c r="I44" s="105"/>
    </row>
    <row r="45" spans="1:9" x14ac:dyDescent="0.25">
      <c r="A45" s="78"/>
      <c r="B45" s="14"/>
      <c r="C45" s="64"/>
      <c r="D45" s="14"/>
      <c r="E45" s="64"/>
      <c r="F45" s="105"/>
      <c r="G45" s="64"/>
      <c r="H45" s="105"/>
      <c r="I45" s="105"/>
    </row>
    <row r="46" spans="1:9" x14ac:dyDescent="0.25">
      <c r="A46" s="78"/>
      <c r="B46" s="14"/>
      <c r="C46" s="64"/>
      <c r="D46" s="14"/>
      <c r="E46" s="64"/>
      <c r="F46" s="105"/>
      <c r="G46" s="64"/>
      <c r="H46" s="105"/>
      <c r="I46" s="105"/>
    </row>
    <row r="47" spans="1:9" x14ac:dyDescent="0.25">
      <c r="A47" s="78"/>
      <c r="B47" s="14"/>
      <c r="C47" s="64"/>
      <c r="D47" s="14"/>
      <c r="E47" s="64"/>
      <c r="F47" s="105"/>
      <c r="G47" s="64"/>
      <c r="H47" s="105"/>
      <c r="I47" s="105"/>
    </row>
    <row r="48" spans="1:9" x14ac:dyDescent="0.25">
      <c r="A48" s="78"/>
      <c r="B48" s="14"/>
      <c r="C48" s="64"/>
      <c r="D48" s="14"/>
      <c r="E48" s="64"/>
      <c r="F48" s="105"/>
      <c r="G48" s="64"/>
      <c r="H48" s="105"/>
      <c r="I48" s="105"/>
    </row>
    <row r="49" spans="1:9" x14ac:dyDescent="0.25">
      <c r="A49" s="78"/>
      <c r="B49" s="14"/>
      <c r="C49" s="64"/>
      <c r="D49" s="14"/>
      <c r="E49" s="64"/>
      <c r="F49" s="105"/>
      <c r="G49" s="64"/>
      <c r="H49" s="105"/>
      <c r="I49" s="105"/>
    </row>
    <row r="50" spans="1:9" x14ac:dyDescent="0.25">
      <c r="A50" s="78"/>
      <c r="B50" s="14"/>
      <c r="C50" s="64"/>
      <c r="D50" s="14"/>
      <c r="E50" s="64"/>
      <c r="F50" s="105"/>
      <c r="G50" s="64"/>
      <c r="H50" s="105"/>
      <c r="I50" s="105"/>
    </row>
    <row r="51" spans="1:9" x14ac:dyDescent="0.25">
      <c r="A51" s="78"/>
      <c r="B51" s="14"/>
      <c r="C51" s="64"/>
      <c r="D51" s="14"/>
      <c r="E51" s="64"/>
      <c r="F51" s="105"/>
      <c r="G51" s="64"/>
      <c r="H51" s="105"/>
      <c r="I51" s="105"/>
    </row>
    <row r="52" spans="1:9" x14ac:dyDescent="0.25">
      <c r="A52" s="78"/>
      <c r="B52" s="14"/>
      <c r="C52" s="64"/>
      <c r="D52" s="14"/>
      <c r="E52" s="64"/>
      <c r="F52" s="105"/>
      <c r="G52" s="64"/>
      <c r="H52" s="105"/>
      <c r="I52" s="105"/>
    </row>
    <row r="53" spans="1:9" x14ac:dyDescent="0.25">
      <c r="A53" s="78"/>
      <c r="B53" s="14"/>
      <c r="C53" s="64"/>
      <c r="D53" s="14"/>
      <c r="E53" s="64"/>
      <c r="F53" s="105"/>
      <c r="G53" s="64"/>
      <c r="H53" s="105"/>
      <c r="I53" s="105"/>
    </row>
    <row r="54" spans="1:9" x14ac:dyDescent="0.25">
      <c r="A54" s="78"/>
      <c r="B54" s="14"/>
      <c r="C54" s="64"/>
      <c r="D54" s="14"/>
      <c r="E54" s="64"/>
      <c r="F54" s="105"/>
      <c r="G54" s="64"/>
      <c r="H54" s="105"/>
      <c r="I54" s="105"/>
    </row>
    <row r="55" spans="1:9" x14ac:dyDescent="0.25">
      <c r="A55" s="78"/>
      <c r="B55" s="14"/>
      <c r="C55" s="64"/>
      <c r="D55" s="14"/>
      <c r="E55" s="64"/>
      <c r="F55" s="105"/>
      <c r="G55" s="64"/>
      <c r="H55" s="105"/>
      <c r="I55" s="105"/>
    </row>
    <row r="56" spans="1:9" x14ac:dyDescent="0.25">
      <c r="A56" s="78"/>
      <c r="B56" s="14"/>
      <c r="C56" s="64"/>
      <c r="D56" s="14"/>
      <c r="E56" s="64"/>
      <c r="F56" s="105"/>
      <c r="G56" s="64"/>
      <c r="H56" s="105"/>
      <c r="I56" s="105"/>
    </row>
    <row r="57" spans="1:9" x14ac:dyDescent="0.25">
      <c r="A57" s="78"/>
      <c r="B57" s="14"/>
      <c r="C57" s="64"/>
      <c r="D57" s="14"/>
      <c r="E57" s="64"/>
      <c r="F57" s="105"/>
      <c r="G57" s="64"/>
      <c r="H57" s="105"/>
      <c r="I57" s="105"/>
    </row>
    <row r="58" spans="1:9" x14ac:dyDescent="0.25">
      <c r="A58" s="78"/>
      <c r="B58" s="14"/>
      <c r="C58" s="64"/>
      <c r="D58" s="14"/>
      <c r="E58" s="64"/>
      <c r="F58" s="105"/>
      <c r="G58" s="64"/>
      <c r="H58" s="105"/>
      <c r="I58" s="105"/>
    </row>
    <row r="59" spans="1:9" x14ac:dyDescent="0.25">
      <c r="A59" s="78"/>
      <c r="B59" s="14"/>
      <c r="C59" s="64"/>
      <c r="D59" s="14"/>
      <c r="E59" s="64"/>
      <c r="F59" s="105"/>
      <c r="G59" s="64"/>
      <c r="H59" s="105"/>
      <c r="I59" s="105"/>
    </row>
    <row r="60" spans="1:9" x14ac:dyDescent="0.25">
      <c r="A60" s="78"/>
      <c r="B60" s="14"/>
      <c r="C60" s="64"/>
      <c r="D60" s="14"/>
      <c r="E60" s="64"/>
      <c r="F60" s="105"/>
      <c r="G60" s="64"/>
      <c r="H60" s="105"/>
      <c r="I60" s="105"/>
    </row>
    <row r="61" spans="1:9" x14ac:dyDescent="0.25">
      <c r="A61" s="78"/>
      <c r="B61" s="14"/>
      <c r="C61" s="64"/>
      <c r="D61" s="14"/>
      <c r="E61" s="64"/>
      <c r="F61" s="105"/>
      <c r="G61" s="64"/>
      <c r="H61" s="105"/>
      <c r="I61" s="105"/>
    </row>
    <row r="62" spans="1:9" x14ac:dyDescent="0.25">
      <c r="A62" s="78"/>
      <c r="B62" s="14"/>
      <c r="C62" s="64"/>
      <c r="D62" s="14"/>
      <c r="E62" s="64"/>
      <c r="F62" s="105"/>
      <c r="G62" s="64"/>
      <c r="H62" s="105"/>
      <c r="I62" s="105"/>
    </row>
    <row r="63" spans="1:9" x14ac:dyDescent="0.25">
      <c r="A63" s="78"/>
      <c r="B63" s="14"/>
      <c r="C63" s="64"/>
      <c r="D63" s="14"/>
      <c r="E63" s="64"/>
      <c r="F63" s="105"/>
      <c r="G63" s="64"/>
      <c r="H63" s="105"/>
      <c r="I63" s="105"/>
    </row>
    <row r="64" spans="1:9" x14ac:dyDescent="0.25">
      <c r="A64" s="78"/>
      <c r="B64" s="14"/>
      <c r="C64" s="64"/>
      <c r="D64" s="14"/>
      <c r="E64" s="64"/>
      <c r="F64" s="105"/>
      <c r="G64" s="64"/>
      <c r="H64" s="105"/>
      <c r="I64" s="105"/>
    </row>
    <row r="65" spans="1:9" x14ac:dyDescent="0.25">
      <c r="A65" s="78"/>
      <c r="B65" s="14"/>
      <c r="C65" s="64"/>
      <c r="D65" s="14"/>
      <c r="E65" s="64"/>
      <c r="F65" s="105"/>
      <c r="G65" s="64"/>
      <c r="H65" s="105"/>
      <c r="I65" s="105"/>
    </row>
    <row r="66" spans="1:9" x14ac:dyDescent="0.25">
      <c r="A66" s="78"/>
      <c r="B66" s="14"/>
      <c r="C66" s="64"/>
      <c r="D66" s="14"/>
      <c r="E66" s="64"/>
      <c r="F66" s="105"/>
      <c r="G66" s="64"/>
      <c r="H66" s="105"/>
      <c r="I66" s="105"/>
    </row>
    <row r="67" spans="1:9" x14ac:dyDescent="0.25">
      <c r="A67" s="78"/>
      <c r="B67" s="14"/>
      <c r="C67" s="64"/>
      <c r="D67" s="14"/>
      <c r="E67" s="64"/>
      <c r="F67" s="105"/>
      <c r="G67" s="64"/>
      <c r="H67" s="105"/>
      <c r="I67" s="105"/>
    </row>
    <row r="68" spans="1:9" x14ac:dyDescent="0.25">
      <c r="A68" s="78"/>
      <c r="B68" s="14"/>
      <c r="C68" s="64"/>
      <c r="D68" s="14"/>
      <c r="E68" s="64"/>
      <c r="F68" s="105"/>
      <c r="G68" s="64"/>
      <c r="H68" s="105"/>
      <c r="I68" s="105"/>
    </row>
    <row r="69" spans="1:9" x14ac:dyDescent="0.25">
      <c r="A69" s="78"/>
      <c r="B69" s="14"/>
      <c r="C69" s="64"/>
      <c r="D69" s="14"/>
      <c r="E69" s="64"/>
      <c r="F69" s="64"/>
      <c r="G69" s="64"/>
      <c r="H69" s="105"/>
      <c r="I69" s="105"/>
    </row>
    <row r="70" spans="1:9" x14ac:dyDescent="0.25">
      <c r="A70" s="78"/>
      <c r="B70" s="14"/>
      <c r="C70" s="64"/>
      <c r="D70" s="14"/>
      <c r="E70" s="64"/>
      <c r="F70" s="64"/>
      <c r="G70" s="64"/>
      <c r="H70" s="105"/>
      <c r="I70" s="105"/>
    </row>
    <row r="71" spans="1:9" x14ac:dyDescent="0.25">
      <c r="A71" s="78"/>
      <c r="B71" s="14"/>
      <c r="C71" s="64"/>
      <c r="D71" s="14"/>
      <c r="E71" s="64"/>
      <c r="F71" s="64"/>
      <c r="G71" s="64"/>
      <c r="H71" s="105"/>
      <c r="I71" s="105"/>
    </row>
    <row r="72" spans="1:9" x14ac:dyDescent="0.25">
      <c r="A72" s="78"/>
      <c r="B72" s="14"/>
      <c r="C72" s="64"/>
      <c r="D72" s="14"/>
      <c r="E72" s="64"/>
      <c r="F72" s="64"/>
      <c r="G72" s="64"/>
      <c r="H72" s="105"/>
      <c r="I72" s="105"/>
    </row>
    <row r="73" spans="1:9" x14ac:dyDescent="0.25">
      <c r="A73" s="78"/>
      <c r="B73" s="14"/>
      <c r="C73" s="64"/>
      <c r="D73" s="14"/>
      <c r="E73" s="64"/>
      <c r="F73" s="64"/>
      <c r="G73" s="64"/>
      <c r="H73" s="105"/>
      <c r="I73" s="105"/>
    </row>
    <row r="74" spans="1:9" x14ac:dyDescent="0.25">
      <c r="A74" s="78"/>
      <c r="B74" s="14"/>
      <c r="C74" s="64"/>
      <c r="D74" s="14"/>
      <c r="E74" s="64"/>
      <c r="F74" s="64"/>
      <c r="G74" s="64"/>
      <c r="H74" s="105"/>
      <c r="I74" s="105"/>
    </row>
    <row r="75" spans="1:9" x14ac:dyDescent="0.25">
      <c r="A75" s="78"/>
      <c r="B75" s="14"/>
      <c r="C75" s="64"/>
      <c r="D75" s="14"/>
      <c r="E75" s="64"/>
      <c r="F75" s="64"/>
      <c r="G75" s="64"/>
      <c r="H75" s="105"/>
      <c r="I75" s="105"/>
    </row>
    <row r="76" spans="1:9" x14ac:dyDescent="0.25">
      <c r="A76" s="78"/>
      <c r="B76" s="14"/>
      <c r="C76" s="64"/>
      <c r="D76" s="14"/>
      <c r="E76" s="64"/>
      <c r="F76" s="64"/>
      <c r="G76" s="64"/>
      <c r="H76" s="105"/>
      <c r="I76" s="105"/>
    </row>
    <row r="77" spans="1:9" x14ac:dyDescent="0.25">
      <c r="A77" s="78"/>
      <c r="B77" s="14"/>
      <c r="C77" s="64"/>
      <c r="D77" s="14"/>
      <c r="E77" s="64"/>
      <c r="F77" s="64"/>
      <c r="G77" s="64"/>
      <c r="H77" s="105"/>
      <c r="I77" s="105"/>
    </row>
    <row r="78" spans="1:9" x14ac:dyDescent="0.25">
      <c r="A78" s="78"/>
      <c r="B78" s="14"/>
      <c r="C78" s="64"/>
      <c r="D78" s="14"/>
      <c r="E78" s="64"/>
      <c r="F78" s="64"/>
      <c r="G78" s="64"/>
      <c r="H78" s="105"/>
      <c r="I78" s="105"/>
    </row>
    <row r="79" spans="1:9" x14ac:dyDescent="0.25">
      <c r="A79" s="78"/>
      <c r="B79" s="14"/>
      <c r="C79" s="64"/>
      <c r="D79" s="14"/>
      <c r="E79" s="64"/>
      <c r="F79" s="64"/>
      <c r="G79" s="64"/>
      <c r="H79" s="105"/>
      <c r="I79" s="105"/>
    </row>
    <row r="80" spans="1:9" x14ac:dyDescent="0.25">
      <c r="A80" s="78"/>
      <c r="B80" s="14"/>
      <c r="C80" s="64"/>
      <c r="D80" s="14"/>
      <c r="E80" s="64"/>
      <c r="F80" s="64"/>
      <c r="G80" s="64"/>
      <c r="H80" s="105"/>
      <c r="I80" s="105"/>
    </row>
    <row r="81" spans="1:9" x14ac:dyDescent="0.25">
      <c r="A81" s="78"/>
      <c r="B81" s="14"/>
      <c r="C81" s="64"/>
      <c r="D81" s="14"/>
      <c r="E81" s="64"/>
      <c r="F81" s="64"/>
      <c r="G81" s="64"/>
      <c r="H81" s="105"/>
      <c r="I81" s="105"/>
    </row>
    <row r="82" spans="1:9" x14ac:dyDescent="0.25">
      <c r="A82" s="78"/>
      <c r="B82" s="14"/>
      <c r="C82" s="64"/>
      <c r="D82" s="14"/>
      <c r="E82" s="64"/>
      <c r="F82" s="64"/>
      <c r="G82" s="64"/>
      <c r="H82" s="105"/>
      <c r="I82" s="105"/>
    </row>
    <row r="83" spans="1:9" x14ac:dyDescent="0.25">
      <c r="A83" s="78"/>
      <c r="B83" s="14"/>
      <c r="C83" s="64"/>
      <c r="D83" s="14"/>
      <c r="E83" s="64"/>
      <c r="F83" s="64"/>
      <c r="G83" s="64"/>
      <c r="H83" s="105"/>
      <c r="I83" s="105"/>
    </row>
    <row r="84" spans="1:9" x14ac:dyDescent="0.25">
      <c r="A84" s="78"/>
      <c r="B84" s="14"/>
      <c r="C84" s="64"/>
      <c r="D84" s="14"/>
      <c r="E84" s="64"/>
      <c r="F84" s="64"/>
      <c r="G84" s="64"/>
      <c r="H84" s="105"/>
      <c r="I84" s="105"/>
    </row>
    <row r="85" spans="1:9" x14ac:dyDescent="0.25">
      <c r="A85" s="78"/>
      <c r="B85" s="14"/>
      <c r="C85" s="64"/>
      <c r="D85" s="14"/>
      <c r="E85" s="64"/>
      <c r="F85" s="64"/>
      <c r="G85" s="64"/>
      <c r="H85" s="105"/>
      <c r="I85" s="105"/>
    </row>
    <row r="86" spans="1:9" x14ac:dyDescent="0.25">
      <c r="A86" s="78"/>
      <c r="B86" s="14"/>
      <c r="C86" s="64"/>
      <c r="D86" s="14"/>
      <c r="E86" s="64"/>
      <c r="F86" s="64"/>
      <c r="G86" s="64"/>
      <c r="H86" s="105"/>
      <c r="I86" s="105"/>
    </row>
    <row r="87" spans="1:9" x14ac:dyDescent="0.25">
      <c r="A87" s="78"/>
      <c r="B87" s="14"/>
      <c r="C87" s="64"/>
      <c r="D87" s="14"/>
      <c r="E87" s="64"/>
      <c r="F87" s="64"/>
      <c r="G87" s="64"/>
      <c r="H87" s="105"/>
      <c r="I87" s="105"/>
    </row>
    <row r="88" spans="1:9" x14ac:dyDescent="0.25">
      <c r="A88" s="78"/>
      <c r="B88" s="14"/>
      <c r="C88" s="64"/>
      <c r="D88" s="14"/>
      <c r="E88" s="64"/>
      <c r="F88" s="64"/>
      <c r="G88" s="64"/>
      <c r="H88" s="105"/>
      <c r="I88" s="105"/>
    </row>
    <row r="89" spans="1:9" x14ac:dyDescent="0.25">
      <c r="A89" s="78"/>
      <c r="B89" s="14"/>
      <c r="C89" s="64"/>
      <c r="D89" s="14"/>
      <c r="E89" s="64"/>
      <c r="F89" s="64"/>
      <c r="G89" s="64"/>
      <c r="H89" s="105"/>
      <c r="I89" s="105"/>
    </row>
    <row r="90" spans="1:9" x14ac:dyDescent="0.25">
      <c r="A90" s="78"/>
      <c r="B90" s="14"/>
      <c r="C90" s="64"/>
      <c r="D90" s="14"/>
      <c r="E90" s="64"/>
      <c r="F90" s="64"/>
      <c r="G90" s="64"/>
      <c r="H90" s="105"/>
      <c r="I90" s="105"/>
    </row>
    <row r="91" spans="1:9" x14ac:dyDescent="0.25">
      <c r="A91" s="78"/>
      <c r="B91" s="14"/>
      <c r="C91" s="64"/>
      <c r="D91" s="14"/>
      <c r="E91" s="64"/>
      <c r="F91" s="64"/>
      <c r="G91" s="64"/>
      <c r="H91" s="105"/>
      <c r="I91" s="105"/>
    </row>
    <row r="92" spans="1:9" x14ac:dyDescent="0.25">
      <c r="A92" s="78"/>
      <c r="B92" s="14"/>
      <c r="C92" s="64"/>
      <c r="D92" s="14"/>
      <c r="E92" s="64"/>
      <c r="F92" s="64"/>
      <c r="G92" s="64"/>
      <c r="H92" s="105"/>
      <c r="I92" s="105"/>
    </row>
    <row r="93" spans="1:9" x14ac:dyDescent="0.25">
      <c r="A93" s="78"/>
      <c r="B93" s="14"/>
      <c r="C93" s="64"/>
      <c r="D93" s="14"/>
      <c r="E93" s="64"/>
      <c r="F93" s="64"/>
      <c r="G93" s="64"/>
      <c r="H93" s="64"/>
      <c r="I93" s="64"/>
    </row>
    <row r="94" spans="1:9" x14ac:dyDescent="0.25">
      <c r="A94" s="78"/>
      <c r="B94" s="14"/>
      <c r="C94" s="64"/>
      <c r="D94" s="14"/>
      <c r="E94" s="64"/>
      <c r="F94" s="64"/>
      <c r="G94" s="64"/>
      <c r="H94" s="64"/>
      <c r="I94" s="64"/>
    </row>
    <row r="95" spans="1:9" x14ac:dyDescent="0.25">
      <c r="A95" s="78"/>
      <c r="B95" s="14"/>
      <c r="C95" s="64"/>
      <c r="D95" s="14"/>
      <c r="E95" s="64"/>
      <c r="F95" s="64"/>
      <c r="G95" s="64"/>
      <c r="H95" s="64"/>
      <c r="I95" s="64"/>
    </row>
    <row r="96" spans="1:9" x14ac:dyDescent="0.25">
      <c r="A96" s="78"/>
      <c r="B96" s="14"/>
      <c r="C96" s="64"/>
      <c r="D96" s="14"/>
      <c r="E96" s="64"/>
      <c r="F96" s="64"/>
      <c r="G96" s="64"/>
      <c r="H96" s="64"/>
      <c r="I96" s="64"/>
    </row>
    <row r="97" spans="1:9" x14ac:dyDescent="0.25">
      <c r="A97" s="78"/>
      <c r="B97" s="14"/>
      <c r="C97" s="64"/>
      <c r="D97" s="14"/>
      <c r="E97" s="64"/>
      <c r="F97" s="64"/>
      <c r="G97" s="64"/>
      <c r="H97" s="64"/>
      <c r="I97" s="64"/>
    </row>
    <row r="98" spans="1:9" x14ac:dyDescent="0.25">
      <c r="A98" s="78"/>
      <c r="B98" s="14"/>
      <c r="C98" s="64"/>
      <c r="D98" s="14"/>
      <c r="E98" s="64"/>
      <c r="F98" s="64"/>
      <c r="G98" s="64"/>
      <c r="H98" s="64"/>
      <c r="I98" s="64"/>
    </row>
    <row r="99" spans="1:9" x14ac:dyDescent="0.25">
      <c r="A99" s="78"/>
      <c r="B99" s="14"/>
      <c r="C99" s="64"/>
      <c r="D99" s="14"/>
      <c r="E99" s="64"/>
      <c r="F99" s="64"/>
      <c r="G99" s="64"/>
      <c r="H99" s="64"/>
      <c r="I99" s="64"/>
    </row>
    <row r="100" spans="1:9" x14ac:dyDescent="0.25">
      <c r="A100" s="78"/>
      <c r="B100" s="14"/>
      <c r="C100" s="64"/>
      <c r="D100" s="14"/>
      <c r="E100" s="64"/>
      <c r="F100" s="64"/>
      <c r="G100" s="64"/>
      <c r="H100" s="64"/>
      <c r="I100" s="64"/>
    </row>
    <row r="101" spans="1:9" x14ac:dyDescent="0.25">
      <c r="A101" s="78"/>
      <c r="B101" s="14"/>
      <c r="C101" s="64"/>
      <c r="D101" s="14"/>
      <c r="E101" s="64"/>
      <c r="F101" s="64"/>
      <c r="G101" s="64"/>
      <c r="H101" s="64"/>
      <c r="I101" s="64"/>
    </row>
    <row r="102" spans="1:9" x14ac:dyDescent="0.25">
      <c r="A102" s="78"/>
      <c r="B102" s="14"/>
      <c r="C102" s="64"/>
      <c r="D102" s="14"/>
      <c r="E102" s="64"/>
      <c r="F102" s="64"/>
      <c r="G102" s="64"/>
      <c r="H102" s="64"/>
      <c r="I102" s="64"/>
    </row>
    <row r="103" spans="1:9" x14ac:dyDescent="0.25">
      <c r="A103" s="78"/>
      <c r="B103" s="14"/>
      <c r="C103" s="64"/>
      <c r="D103" s="14"/>
      <c r="E103" s="64"/>
      <c r="F103" s="64"/>
      <c r="G103" s="64"/>
      <c r="H103" s="64"/>
      <c r="I103" s="64"/>
    </row>
    <row r="104" spans="1:9" x14ac:dyDescent="0.25">
      <c r="A104" s="78"/>
      <c r="B104" s="14"/>
      <c r="C104" s="64"/>
      <c r="D104" s="14"/>
      <c r="E104" s="64"/>
      <c r="F104" s="64"/>
      <c r="G104" s="64"/>
      <c r="H104" s="64"/>
      <c r="I104" s="64"/>
    </row>
    <row r="105" spans="1:9" x14ac:dyDescent="0.25">
      <c r="A105" s="78"/>
      <c r="B105" s="14"/>
      <c r="C105" s="64"/>
      <c r="D105" s="14"/>
      <c r="E105" s="64"/>
      <c r="F105" s="64"/>
      <c r="G105" s="64"/>
      <c r="H105" s="64"/>
      <c r="I105" s="64"/>
    </row>
    <row r="106" spans="1:9" x14ac:dyDescent="0.25">
      <c r="A106" s="78"/>
      <c r="B106" s="14"/>
      <c r="C106" s="64"/>
      <c r="D106" s="14"/>
      <c r="E106" s="64"/>
      <c r="F106" s="64"/>
      <c r="G106" s="64"/>
      <c r="H106" s="64"/>
      <c r="I106" s="64"/>
    </row>
    <row r="107" spans="1:9" x14ac:dyDescent="0.25">
      <c r="A107" s="78"/>
      <c r="B107" s="14"/>
      <c r="C107" s="64"/>
      <c r="D107" s="14"/>
      <c r="E107" s="64"/>
      <c r="F107" s="64"/>
      <c r="G107" s="64"/>
      <c r="H107" s="64"/>
      <c r="I107" s="64"/>
    </row>
    <row r="108" spans="1:9" x14ac:dyDescent="0.25">
      <c r="A108" s="78"/>
      <c r="B108" s="14"/>
      <c r="C108" s="64"/>
      <c r="D108" s="14"/>
      <c r="E108" s="64"/>
      <c r="F108" s="64"/>
      <c r="G108" s="64"/>
      <c r="H108" s="64"/>
      <c r="I108" s="64"/>
    </row>
    <row r="109" spans="1:9" x14ac:dyDescent="0.25">
      <c r="A109" s="78"/>
      <c r="B109" s="14"/>
      <c r="C109" s="64"/>
      <c r="D109" s="14"/>
      <c r="E109" s="64"/>
      <c r="F109" s="64"/>
      <c r="G109" s="64"/>
      <c r="H109" s="64"/>
      <c r="I109" s="64"/>
    </row>
    <row r="110" spans="1:9" x14ac:dyDescent="0.25">
      <c r="A110" s="78"/>
      <c r="B110" s="14"/>
      <c r="C110" s="64"/>
      <c r="D110" s="14"/>
      <c r="E110" s="64"/>
      <c r="F110" s="64"/>
      <c r="G110" s="64"/>
      <c r="H110" s="64"/>
      <c r="I110" s="64"/>
    </row>
    <row r="111" spans="1:9" x14ac:dyDescent="0.25">
      <c r="A111" s="78"/>
      <c r="B111" s="14"/>
      <c r="C111" s="64"/>
      <c r="D111" s="14"/>
      <c r="E111" s="64"/>
      <c r="F111" s="64"/>
      <c r="G111" s="64"/>
      <c r="H111" s="64"/>
      <c r="I111" s="64"/>
    </row>
  </sheetData>
  <mergeCells count="7">
    <mergeCell ref="B2:B4"/>
    <mergeCell ref="C2:C4"/>
    <mergeCell ref="D2:D4"/>
    <mergeCell ref="E2:H2"/>
    <mergeCell ref="I2:I4"/>
    <mergeCell ref="E3:F3"/>
    <mergeCell ref="G3:H3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002060"/>
  </sheetPr>
  <dimension ref="A1:I111"/>
  <sheetViews>
    <sheetView workbookViewId="0">
      <selection activeCell="D7" sqref="D7"/>
    </sheetView>
  </sheetViews>
  <sheetFormatPr defaultRowHeight="15" x14ac:dyDescent="0.25"/>
  <cols>
    <col min="1" max="1" width="21.140625" customWidth="1"/>
    <col min="2" max="2" width="5.28515625" customWidth="1"/>
    <col min="3" max="3" width="12.28515625" customWidth="1"/>
    <col min="4" max="4" width="28.140625" customWidth="1"/>
    <col min="5" max="5" width="10.7109375" customWidth="1"/>
    <col min="6" max="6" width="10.5703125" customWidth="1"/>
    <col min="7" max="7" width="10.140625" customWidth="1"/>
    <col min="8" max="8" width="10.42578125" customWidth="1"/>
    <col min="9" max="9" width="11.28515625" customWidth="1"/>
  </cols>
  <sheetData>
    <row r="1" spans="1:9" s="79" customFormat="1" ht="26.25" customHeight="1" x14ac:dyDescent="0.4">
      <c r="A1" s="78"/>
      <c r="B1" s="86" t="s">
        <v>174</v>
      </c>
      <c r="C1" s="80"/>
      <c r="E1" s="80"/>
      <c r="F1" s="80"/>
      <c r="G1" s="80"/>
      <c r="H1" s="80"/>
      <c r="I1" s="80"/>
    </row>
    <row r="2" spans="1:9" ht="19.5" customHeight="1" x14ac:dyDescent="0.25">
      <c r="A2" s="78"/>
      <c r="B2" s="158" t="s">
        <v>26</v>
      </c>
      <c r="C2" s="158" t="s">
        <v>159</v>
      </c>
      <c r="D2" s="158" t="s">
        <v>160</v>
      </c>
      <c r="E2" s="158" t="s">
        <v>161</v>
      </c>
      <c r="F2" s="158"/>
      <c r="G2" s="158"/>
      <c r="H2" s="158"/>
      <c r="I2" s="158" t="s">
        <v>162</v>
      </c>
    </row>
    <row r="3" spans="1:9" ht="18" customHeight="1" x14ac:dyDescent="0.25">
      <c r="A3" s="78"/>
      <c r="B3" s="158"/>
      <c r="C3" s="158"/>
      <c r="D3" s="158"/>
      <c r="E3" s="158" t="s">
        <v>142</v>
      </c>
      <c r="F3" s="158"/>
      <c r="G3" s="158" t="s">
        <v>163</v>
      </c>
      <c r="H3" s="158"/>
      <c r="I3" s="158"/>
    </row>
    <row r="4" spans="1:9" ht="19.5" customHeight="1" thickBot="1" x14ac:dyDescent="0.3">
      <c r="A4" s="78"/>
      <c r="B4" s="159"/>
      <c r="C4" s="159"/>
      <c r="D4" s="159"/>
      <c r="E4" s="88"/>
      <c r="F4" s="87">
        <v>0.6</v>
      </c>
      <c r="G4" s="88"/>
      <c r="H4" s="87">
        <v>0.4</v>
      </c>
      <c r="I4" s="159"/>
    </row>
    <row r="5" spans="1:9" ht="24" customHeight="1" x14ac:dyDescent="0.25">
      <c r="A5" s="78"/>
      <c r="B5" s="81">
        <v>1</v>
      </c>
      <c r="C5" s="81">
        <f>'DAFTAR SISWA'!B6</f>
        <v>1255</v>
      </c>
      <c r="D5" s="82" t="str">
        <f>'DAFTAR SISWA'!D6</f>
        <v>Adya Woro Anggraeni</v>
      </c>
      <c r="E5" s="81">
        <v>70</v>
      </c>
      <c r="F5" s="104">
        <f>E5*60%</f>
        <v>42</v>
      </c>
      <c r="G5" s="81">
        <v>70</v>
      </c>
      <c r="H5" s="104">
        <f>G5*40%</f>
        <v>28</v>
      </c>
      <c r="I5" s="104">
        <f>SUM(F5+H5)</f>
        <v>70</v>
      </c>
    </row>
    <row r="6" spans="1:9" ht="21.75" customHeight="1" x14ac:dyDescent="0.25">
      <c r="A6" s="78"/>
      <c r="B6" s="64">
        <v>2</v>
      </c>
      <c r="C6" s="64">
        <f>'DAFTAR SISWA'!B7</f>
        <v>1349</v>
      </c>
      <c r="D6" s="14" t="str">
        <f>'DAFTAR SISWA'!D7</f>
        <v>Amanda Nikeisya Sudibyo</v>
      </c>
      <c r="E6" s="64">
        <v>80</v>
      </c>
      <c r="F6" s="104">
        <v>50</v>
      </c>
      <c r="G6" s="64">
        <v>60</v>
      </c>
      <c r="H6" s="104">
        <f t="shared" ref="H6:H33" si="0">G6*40%</f>
        <v>24</v>
      </c>
      <c r="I6" s="104">
        <f t="shared" ref="I6:I41" si="1">SUM(F6+H6)</f>
        <v>74</v>
      </c>
    </row>
    <row r="7" spans="1:9" x14ac:dyDescent="0.25">
      <c r="A7" s="78"/>
      <c r="B7" s="64">
        <v>3</v>
      </c>
      <c r="C7" s="64">
        <f>'DAFTAR SISWA'!B8</f>
        <v>1257</v>
      </c>
      <c r="D7" s="14" t="str">
        <f>'DAFTAR SISWA'!D8</f>
        <v>Bimo Anggamahenda</v>
      </c>
      <c r="E7" s="64"/>
      <c r="F7" s="104">
        <f t="shared" ref="F7:F29" si="2">E7*60%</f>
        <v>0</v>
      </c>
      <c r="G7" s="64"/>
      <c r="H7" s="104">
        <f t="shared" si="0"/>
        <v>0</v>
      </c>
      <c r="I7" s="104">
        <f t="shared" si="1"/>
        <v>0</v>
      </c>
    </row>
    <row r="8" spans="1:9" ht="18" customHeight="1" x14ac:dyDescent="0.25">
      <c r="A8" s="78"/>
      <c r="B8" s="64">
        <v>4</v>
      </c>
      <c r="C8" s="64">
        <f>'DAFTAR SISWA'!B9</f>
        <v>1258</v>
      </c>
      <c r="D8" s="14" t="str">
        <f>'DAFTAR SISWA'!D9</f>
        <v>Bungah Rizki Rokhimah</v>
      </c>
      <c r="E8" s="64">
        <v>70</v>
      </c>
      <c r="F8" s="104">
        <f t="shared" si="2"/>
        <v>42</v>
      </c>
      <c r="G8" s="64">
        <v>65</v>
      </c>
      <c r="H8" s="104">
        <f t="shared" si="0"/>
        <v>26</v>
      </c>
      <c r="I8" s="104">
        <f t="shared" si="1"/>
        <v>68</v>
      </c>
    </row>
    <row r="9" spans="1:9" ht="18.75" customHeight="1" x14ac:dyDescent="0.25">
      <c r="A9" s="78"/>
      <c r="B9" s="64">
        <v>5</v>
      </c>
      <c r="C9" s="64">
        <f>'DAFTAR SISWA'!B10</f>
        <v>1259</v>
      </c>
      <c r="D9" s="14" t="str">
        <f>'DAFTAR SISWA'!D10</f>
        <v>Enggar Megawantoro</v>
      </c>
      <c r="E9" s="64"/>
      <c r="F9" s="104">
        <f t="shared" si="2"/>
        <v>0</v>
      </c>
      <c r="G9" s="64"/>
      <c r="H9" s="104">
        <f t="shared" si="0"/>
        <v>0</v>
      </c>
      <c r="I9" s="104">
        <f t="shared" si="1"/>
        <v>0</v>
      </c>
    </row>
    <row r="10" spans="1:9" ht="18" customHeight="1" x14ac:dyDescent="0.25">
      <c r="A10" s="78"/>
      <c r="B10" s="64">
        <v>6</v>
      </c>
      <c r="C10" s="64">
        <f>'DAFTAR SISWA'!B11</f>
        <v>1260</v>
      </c>
      <c r="D10" s="14" t="str">
        <f>'DAFTAR SISWA'!D11</f>
        <v xml:space="preserve">Firman Ainur Rahmad </v>
      </c>
      <c r="E10" s="64"/>
      <c r="F10" s="104">
        <f t="shared" si="2"/>
        <v>0</v>
      </c>
      <c r="G10" s="64"/>
      <c r="H10" s="104">
        <f t="shared" si="0"/>
        <v>0</v>
      </c>
      <c r="I10" s="104">
        <f t="shared" si="1"/>
        <v>0</v>
      </c>
    </row>
    <row r="11" spans="1:9" ht="18" customHeight="1" x14ac:dyDescent="0.25">
      <c r="A11" s="78"/>
      <c r="B11" s="64">
        <v>7</v>
      </c>
      <c r="C11" s="64">
        <f>'DAFTAR SISWA'!B12</f>
        <v>1263</v>
      </c>
      <c r="D11" s="14" t="str">
        <f>'DAFTAR SISWA'!D12</f>
        <v>Indra Setyawan</v>
      </c>
      <c r="E11" s="64"/>
      <c r="F11" s="104">
        <f t="shared" si="2"/>
        <v>0</v>
      </c>
      <c r="G11" s="64"/>
      <c r="H11" s="104">
        <f t="shared" si="0"/>
        <v>0</v>
      </c>
      <c r="I11" s="104">
        <f t="shared" si="1"/>
        <v>0</v>
      </c>
    </row>
    <row r="12" spans="1:9" ht="20.25" customHeight="1" x14ac:dyDescent="0.25">
      <c r="A12" s="78"/>
      <c r="B12" s="64">
        <v>8</v>
      </c>
      <c r="C12" s="64">
        <f>'DAFTAR SISWA'!B13</f>
        <v>1311</v>
      </c>
      <c r="D12" s="14" t="str">
        <f>'DAFTAR SISWA'!D13</f>
        <v>Ismi Nur Fadilah</v>
      </c>
      <c r="E12" s="64"/>
      <c r="F12" s="104">
        <f t="shared" si="2"/>
        <v>0</v>
      </c>
      <c r="G12" s="64"/>
      <c r="H12" s="104">
        <f t="shared" si="0"/>
        <v>0</v>
      </c>
      <c r="I12" s="104">
        <f t="shared" si="1"/>
        <v>0</v>
      </c>
    </row>
    <row r="13" spans="1:9" ht="17.25" customHeight="1" x14ac:dyDescent="0.25">
      <c r="A13" s="78"/>
      <c r="B13" s="64">
        <v>9</v>
      </c>
      <c r="C13" s="64">
        <f>'DAFTAR SISWA'!B14</f>
        <v>1264</v>
      </c>
      <c r="D13" s="14" t="str">
        <f>'DAFTAR SISWA'!D14</f>
        <v>Jordan Ahmad Kautsar</v>
      </c>
      <c r="E13" s="64"/>
      <c r="F13" s="104">
        <f t="shared" si="2"/>
        <v>0</v>
      </c>
      <c r="G13" s="64"/>
      <c r="H13" s="104">
        <f t="shared" si="0"/>
        <v>0</v>
      </c>
      <c r="I13" s="104">
        <f t="shared" si="1"/>
        <v>0</v>
      </c>
    </row>
    <row r="14" spans="1:9" ht="17.25" customHeight="1" x14ac:dyDescent="0.25">
      <c r="A14" s="78"/>
      <c r="B14" s="64">
        <v>10</v>
      </c>
      <c r="C14" s="64">
        <f>'DAFTAR SISWA'!B15</f>
        <v>1351</v>
      </c>
      <c r="D14" s="14" t="str">
        <f>'DAFTAR SISWA'!D15</f>
        <v xml:space="preserve">Kahfila Zahra Aulia </v>
      </c>
      <c r="E14" s="64"/>
      <c r="F14" s="104">
        <f t="shared" si="2"/>
        <v>0</v>
      </c>
      <c r="G14" s="64"/>
      <c r="H14" s="104">
        <f t="shared" si="0"/>
        <v>0</v>
      </c>
      <c r="I14" s="104">
        <f t="shared" si="1"/>
        <v>0</v>
      </c>
    </row>
    <row r="15" spans="1:9" ht="18" customHeight="1" x14ac:dyDescent="0.25">
      <c r="A15" s="78"/>
      <c r="B15" s="64">
        <v>11</v>
      </c>
      <c r="C15" s="64">
        <f>'DAFTAR SISWA'!B16</f>
        <v>1265</v>
      </c>
      <c r="D15" s="14" t="str">
        <f>'DAFTAR SISWA'!D16</f>
        <v>Marvin Aditya Pratama</v>
      </c>
      <c r="E15" s="64"/>
      <c r="F15" s="104">
        <f t="shared" si="2"/>
        <v>0</v>
      </c>
      <c r="G15" s="64"/>
      <c r="H15" s="104">
        <f t="shared" si="0"/>
        <v>0</v>
      </c>
      <c r="I15" s="104">
        <f t="shared" si="1"/>
        <v>0</v>
      </c>
    </row>
    <row r="16" spans="1:9" ht="18" customHeight="1" x14ac:dyDescent="0.25">
      <c r="A16" s="78"/>
      <c r="B16" s="64">
        <v>12</v>
      </c>
      <c r="C16" s="64">
        <f>'DAFTAR SISWA'!B17</f>
        <v>1266</v>
      </c>
      <c r="D16" s="14" t="str">
        <f>'DAFTAR SISWA'!D17</f>
        <v>Muhammad Jibril Al Hafidz</v>
      </c>
      <c r="E16" s="64"/>
      <c r="F16" s="104">
        <f t="shared" si="2"/>
        <v>0</v>
      </c>
      <c r="G16" s="64"/>
      <c r="H16" s="104">
        <f t="shared" si="0"/>
        <v>0</v>
      </c>
      <c r="I16" s="104">
        <f t="shared" si="1"/>
        <v>0</v>
      </c>
    </row>
    <row r="17" spans="1:9" ht="17.25" customHeight="1" x14ac:dyDescent="0.25">
      <c r="A17" s="78"/>
      <c r="B17" s="64">
        <v>13</v>
      </c>
      <c r="C17" s="64">
        <f>'DAFTAR SISWA'!B18</f>
        <v>1267</v>
      </c>
      <c r="D17" s="14" t="str">
        <f>'DAFTAR SISWA'!D18</f>
        <v>Muhammad Khoirun Hanafi</v>
      </c>
      <c r="E17" s="64"/>
      <c r="F17" s="104">
        <f t="shared" si="2"/>
        <v>0</v>
      </c>
      <c r="G17" s="64"/>
      <c r="H17" s="104">
        <f t="shared" si="0"/>
        <v>0</v>
      </c>
      <c r="I17" s="104">
        <f t="shared" si="1"/>
        <v>0</v>
      </c>
    </row>
    <row r="18" spans="1:9" ht="20.25" customHeight="1" x14ac:dyDescent="0.25">
      <c r="A18" s="78"/>
      <c r="B18" s="64">
        <v>14</v>
      </c>
      <c r="C18" s="64">
        <f>'DAFTAR SISWA'!B19</f>
        <v>1269</v>
      </c>
      <c r="D18" s="14" t="str">
        <f>'DAFTAR SISWA'!D19</f>
        <v>Nila Nafira</v>
      </c>
      <c r="E18" s="64"/>
      <c r="F18" s="104">
        <f t="shared" si="2"/>
        <v>0</v>
      </c>
      <c r="G18" s="64"/>
      <c r="H18" s="104">
        <f t="shared" si="0"/>
        <v>0</v>
      </c>
      <c r="I18" s="104">
        <f t="shared" si="1"/>
        <v>0</v>
      </c>
    </row>
    <row r="19" spans="1:9" ht="17.25" customHeight="1" x14ac:dyDescent="0.25">
      <c r="A19" s="78"/>
      <c r="B19" s="64">
        <v>15</v>
      </c>
      <c r="C19" s="64">
        <f>'DAFTAR SISWA'!B20</f>
        <v>1389</v>
      </c>
      <c r="D19" s="14" t="str">
        <f>'DAFTAR SISWA'!D20</f>
        <v xml:space="preserve">Oktavia Vivi Novita </v>
      </c>
      <c r="E19" s="64"/>
      <c r="F19" s="104">
        <f t="shared" si="2"/>
        <v>0</v>
      </c>
      <c r="G19" s="64"/>
      <c r="H19" s="104">
        <f t="shared" si="0"/>
        <v>0</v>
      </c>
      <c r="I19" s="104">
        <f t="shared" si="1"/>
        <v>0</v>
      </c>
    </row>
    <row r="20" spans="1:9" ht="18.75" customHeight="1" x14ac:dyDescent="0.25">
      <c r="A20" s="78"/>
      <c r="B20" s="64">
        <v>16</v>
      </c>
      <c r="C20" s="64">
        <f>'DAFTAR SISWA'!B21</f>
        <v>1270</v>
      </c>
      <c r="D20" s="14" t="str">
        <f>'DAFTAR SISWA'!D21</f>
        <v>Patricia Chiquitita</v>
      </c>
      <c r="E20" s="64"/>
      <c r="F20" s="104">
        <f t="shared" si="2"/>
        <v>0</v>
      </c>
      <c r="G20" s="64"/>
      <c r="H20" s="104">
        <f t="shared" si="0"/>
        <v>0</v>
      </c>
      <c r="I20" s="104">
        <f t="shared" si="1"/>
        <v>0</v>
      </c>
    </row>
    <row r="21" spans="1:9" ht="17.25" customHeight="1" x14ac:dyDescent="0.25">
      <c r="A21" s="78"/>
      <c r="B21" s="64">
        <v>17</v>
      </c>
      <c r="C21" s="64">
        <f>'DAFTAR SISWA'!B22</f>
        <v>1271</v>
      </c>
      <c r="D21" s="14" t="str">
        <f>'DAFTAR SISWA'!D22</f>
        <v>Rafa Aditya</v>
      </c>
      <c r="E21" s="64"/>
      <c r="F21" s="104">
        <f t="shared" si="2"/>
        <v>0</v>
      </c>
      <c r="G21" s="64"/>
      <c r="H21" s="104">
        <f t="shared" si="0"/>
        <v>0</v>
      </c>
      <c r="I21" s="104">
        <f t="shared" si="1"/>
        <v>0</v>
      </c>
    </row>
    <row r="22" spans="1:9" ht="18" customHeight="1" x14ac:dyDescent="0.25">
      <c r="A22" s="78"/>
      <c r="B22" s="64">
        <v>18</v>
      </c>
      <c r="C22" s="64">
        <f>'DAFTAR SISWA'!B23</f>
        <v>1272</v>
      </c>
      <c r="D22" s="14" t="str">
        <f>'DAFTAR SISWA'!D23</f>
        <v>Rifah Akaya Udin</v>
      </c>
      <c r="E22" s="64"/>
      <c r="F22" s="104">
        <f t="shared" si="2"/>
        <v>0</v>
      </c>
      <c r="G22" s="64"/>
      <c r="H22" s="104">
        <f t="shared" si="0"/>
        <v>0</v>
      </c>
      <c r="I22" s="104">
        <f t="shared" si="1"/>
        <v>0</v>
      </c>
    </row>
    <row r="23" spans="1:9" ht="17.25" customHeight="1" x14ac:dyDescent="0.25">
      <c r="A23" s="78"/>
      <c r="B23" s="64">
        <v>19</v>
      </c>
      <c r="C23" s="64">
        <f>'DAFTAR SISWA'!B24</f>
        <v>1254</v>
      </c>
      <c r="D23" s="14" t="str">
        <f>'DAFTAR SISWA'!D24</f>
        <v>Rifky Ardiansyah</v>
      </c>
      <c r="E23" s="64"/>
      <c r="F23" s="104">
        <f t="shared" si="2"/>
        <v>0</v>
      </c>
      <c r="G23" s="64"/>
      <c r="H23" s="104">
        <f t="shared" si="0"/>
        <v>0</v>
      </c>
      <c r="I23" s="104">
        <f t="shared" si="1"/>
        <v>0</v>
      </c>
    </row>
    <row r="24" spans="1:9" ht="18.75" customHeight="1" x14ac:dyDescent="0.25">
      <c r="A24" s="78"/>
      <c r="B24" s="64">
        <v>20</v>
      </c>
      <c r="C24" s="64">
        <f>'DAFTAR SISWA'!B25</f>
        <v>1241</v>
      </c>
      <c r="D24" s="14" t="str">
        <f>'DAFTAR SISWA'!D25</f>
        <v>Rizal Hendriawan</v>
      </c>
      <c r="E24" s="64"/>
      <c r="F24" s="104">
        <f t="shared" si="2"/>
        <v>0</v>
      </c>
      <c r="G24" s="64"/>
      <c r="H24" s="104">
        <f t="shared" si="0"/>
        <v>0</v>
      </c>
      <c r="I24" s="104">
        <f t="shared" si="1"/>
        <v>0</v>
      </c>
    </row>
    <row r="25" spans="1:9" ht="17.25" customHeight="1" x14ac:dyDescent="0.25">
      <c r="A25" s="78"/>
      <c r="B25" s="64">
        <v>21</v>
      </c>
      <c r="C25" s="64">
        <f>'DAFTAR SISWA'!B26</f>
        <v>1274</v>
      </c>
      <c r="D25" s="14" t="str">
        <f>'DAFTAR SISWA'!D26</f>
        <v>Robiyatul Adawiyah</v>
      </c>
      <c r="E25" s="64">
        <v>100</v>
      </c>
      <c r="F25" s="104">
        <f t="shared" si="2"/>
        <v>60</v>
      </c>
      <c r="G25" s="64">
        <v>50</v>
      </c>
      <c r="H25" s="104">
        <f t="shared" si="0"/>
        <v>20</v>
      </c>
      <c r="I25" s="104">
        <f t="shared" si="1"/>
        <v>80</v>
      </c>
    </row>
    <row r="26" spans="1:9" ht="16.5" customHeight="1" x14ac:dyDescent="0.25">
      <c r="A26" s="78"/>
      <c r="B26" s="64">
        <v>22</v>
      </c>
      <c r="C26" s="64">
        <f>'DAFTAR SISWA'!B27</f>
        <v>1275</v>
      </c>
      <c r="D26" s="14" t="str">
        <f>'DAFTAR SISWA'!D27</f>
        <v>Safitri Ayu Wulandari</v>
      </c>
      <c r="E26" s="64"/>
      <c r="F26" s="104">
        <f t="shared" si="2"/>
        <v>0</v>
      </c>
      <c r="G26" s="64"/>
      <c r="H26" s="104">
        <f t="shared" si="0"/>
        <v>0</v>
      </c>
      <c r="I26" s="104">
        <f t="shared" si="1"/>
        <v>0</v>
      </c>
    </row>
    <row r="27" spans="1:9" ht="15.75" customHeight="1" x14ac:dyDescent="0.25">
      <c r="A27" s="78"/>
      <c r="B27" s="64">
        <v>23</v>
      </c>
      <c r="C27" s="64">
        <f>'DAFTAR SISWA'!B28</f>
        <v>1423</v>
      </c>
      <c r="D27" s="14" t="str">
        <f>'DAFTAR SISWA'!D28</f>
        <v xml:space="preserve">Saira Rachman </v>
      </c>
      <c r="E27" s="64"/>
      <c r="F27" s="104">
        <f t="shared" si="2"/>
        <v>0</v>
      </c>
      <c r="G27" s="64"/>
      <c r="H27" s="104">
        <f t="shared" si="0"/>
        <v>0</v>
      </c>
      <c r="I27" s="104">
        <f t="shared" si="1"/>
        <v>0</v>
      </c>
    </row>
    <row r="28" spans="1:9" ht="17.25" customHeight="1" x14ac:dyDescent="0.25">
      <c r="A28" s="78"/>
      <c r="B28" s="64">
        <v>24</v>
      </c>
      <c r="C28" s="64">
        <f>'DAFTAR SISWA'!B29</f>
        <v>1244</v>
      </c>
      <c r="D28" s="14" t="str">
        <f>'DAFTAR SISWA'!D29</f>
        <v>Sisca Indriani Harsari</v>
      </c>
      <c r="E28" s="64"/>
      <c r="F28" s="104">
        <f t="shared" si="2"/>
        <v>0</v>
      </c>
      <c r="G28" s="64"/>
      <c r="H28" s="104">
        <f t="shared" si="0"/>
        <v>0</v>
      </c>
      <c r="I28" s="104">
        <f t="shared" si="1"/>
        <v>0</v>
      </c>
    </row>
    <row r="29" spans="1:9" ht="18" customHeight="1" x14ac:dyDescent="0.25">
      <c r="A29" s="78"/>
      <c r="B29" s="64">
        <v>25</v>
      </c>
      <c r="C29" s="64">
        <f>'DAFTAR SISWA'!B30</f>
        <v>1249</v>
      </c>
      <c r="D29" s="14" t="str">
        <f>'DAFTAR SISWA'!D30</f>
        <v>Zaidan Arley</v>
      </c>
      <c r="E29" s="64"/>
      <c r="F29" s="104">
        <f t="shared" si="2"/>
        <v>0</v>
      </c>
      <c r="G29" s="64"/>
      <c r="H29" s="104">
        <f t="shared" si="0"/>
        <v>0</v>
      </c>
      <c r="I29" s="104">
        <f t="shared" si="1"/>
        <v>0</v>
      </c>
    </row>
    <row r="30" spans="1:9" x14ac:dyDescent="0.25">
      <c r="A30" s="78"/>
      <c r="B30" s="14"/>
      <c r="C30" s="64"/>
      <c r="D30" s="14"/>
      <c r="E30" s="64"/>
      <c r="F30" s="105"/>
      <c r="G30" s="64"/>
      <c r="H30" s="104">
        <f t="shared" si="0"/>
        <v>0</v>
      </c>
      <c r="I30" s="104">
        <f t="shared" si="1"/>
        <v>0</v>
      </c>
    </row>
    <row r="31" spans="1:9" x14ac:dyDescent="0.25">
      <c r="A31" s="78"/>
      <c r="B31" s="14"/>
      <c r="C31" s="64"/>
      <c r="D31" s="14"/>
      <c r="E31" s="64"/>
      <c r="F31" s="105"/>
      <c r="G31" s="64"/>
      <c r="H31" s="104">
        <f t="shared" si="0"/>
        <v>0</v>
      </c>
      <c r="I31" s="104">
        <f t="shared" si="1"/>
        <v>0</v>
      </c>
    </row>
    <row r="32" spans="1:9" x14ac:dyDescent="0.25">
      <c r="A32" s="78"/>
      <c r="B32" s="14"/>
      <c r="C32" s="64"/>
      <c r="D32" s="14"/>
      <c r="E32" s="64"/>
      <c r="F32" s="105"/>
      <c r="G32" s="64"/>
      <c r="H32" s="104">
        <f t="shared" si="0"/>
        <v>0</v>
      </c>
      <c r="I32" s="104">
        <f t="shared" si="1"/>
        <v>0</v>
      </c>
    </row>
    <row r="33" spans="1:9" x14ac:dyDescent="0.25">
      <c r="A33" s="78"/>
      <c r="B33" s="14"/>
      <c r="C33" s="64"/>
      <c r="D33" s="14"/>
      <c r="E33" s="64"/>
      <c r="F33" s="105"/>
      <c r="G33" s="64"/>
      <c r="H33" s="104">
        <f t="shared" si="0"/>
        <v>0</v>
      </c>
      <c r="I33" s="104">
        <f t="shared" si="1"/>
        <v>0</v>
      </c>
    </row>
    <row r="34" spans="1:9" x14ac:dyDescent="0.25">
      <c r="A34" s="78"/>
      <c r="B34" s="14"/>
      <c r="C34" s="64"/>
      <c r="D34" s="14"/>
      <c r="E34" s="64"/>
      <c r="F34" s="105"/>
      <c r="G34" s="64"/>
      <c r="H34" s="105"/>
      <c r="I34" s="104">
        <f t="shared" si="1"/>
        <v>0</v>
      </c>
    </row>
    <row r="35" spans="1:9" x14ac:dyDescent="0.25">
      <c r="A35" s="78"/>
      <c r="B35" s="14"/>
      <c r="C35" s="64"/>
      <c r="D35" s="14"/>
      <c r="E35" s="64"/>
      <c r="F35" s="105"/>
      <c r="G35" s="64"/>
      <c r="H35" s="105"/>
      <c r="I35" s="104">
        <f t="shared" si="1"/>
        <v>0</v>
      </c>
    </row>
    <row r="36" spans="1:9" x14ac:dyDescent="0.25">
      <c r="A36" s="78"/>
      <c r="B36" s="14"/>
      <c r="C36" s="64"/>
      <c r="D36" s="14"/>
      <c r="E36" s="64"/>
      <c r="F36" s="105"/>
      <c r="G36" s="64"/>
      <c r="H36" s="105"/>
      <c r="I36" s="104">
        <f t="shared" si="1"/>
        <v>0</v>
      </c>
    </row>
    <row r="37" spans="1:9" x14ac:dyDescent="0.25">
      <c r="A37" s="78"/>
      <c r="B37" s="14"/>
      <c r="C37" s="64"/>
      <c r="D37" s="14"/>
      <c r="E37" s="64"/>
      <c r="F37" s="105"/>
      <c r="G37" s="64"/>
      <c r="H37" s="105"/>
      <c r="I37" s="104">
        <f t="shared" si="1"/>
        <v>0</v>
      </c>
    </row>
    <row r="38" spans="1:9" x14ac:dyDescent="0.25">
      <c r="A38" s="78"/>
      <c r="B38" s="14"/>
      <c r="C38" s="64"/>
      <c r="D38" s="14"/>
      <c r="E38" s="64"/>
      <c r="F38" s="105"/>
      <c r="G38" s="64"/>
      <c r="H38" s="105"/>
      <c r="I38" s="104">
        <f t="shared" si="1"/>
        <v>0</v>
      </c>
    </row>
    <row r="39" spans="1:9" x14ac:dyDescent="0.25">
      <c r="A39" s="78"/>
      <c r="B39" s="14"/>
      <c r="C39" s="64"/>
      <c r="D39" s="14"/>
      <c r="E39" s="64"/>
      <c r="F39" s="105"/>
      <c r="G39" s="64"/>
      <c r="H39" s="105"/>
      <c r="I39" s="104">
        <f t="shared" si="1"/>
        <v>0</v>
      </c>
    </row>
    <row r="40" spans="1:9" x14ac:dyDescent="0.25">
      <c r="A40" s="78"/>
      <c r="B40" s="14"/>
      <c r="C40" s="64"/>
      <c r="D40" s="14"/>
      <c r="E40" s="64"/>
      <c r="F40" s="105"/>
      <c r="G40" s="64"/>
      <c r="H40" s="105"/>
      <c r="I40" s="104">
        <f t="shared" si="1"/>
        <v>0</v>
      </c>
    </row>
    <row r="41" spans="1:9" x14ac:dyDescent="0.25">
      <c r="A41" s="78"/>
      <c r="B41" s="14"/>
      <c r="C41" s="64"/>
      <c r="D41" s="14"/>
      <c r="E41" s="64"/>
      <c r="F41" s="105"/>
      <c r="G41" s="64"/>
      <c r="H41" s="105"/>
      <c r="I41" s="104">
        <f t="shared" si="1"/>
        <v>0</v>
      </c>
    </row>
    <row r="42" spans="1:9" x14ac:dyDescent="0.25">
      <c r="A42" s="78"/>
      <c r="B42" s="14"/>
      <c r="C42" s="64"/>
      <c r="D42" s="14"/>
      <c r="E42" s="64"/>
      <c r="F42" s="105"/>
      <c r="G42" s="64"/>
      <c r="H42" s="105"/>
      <c r="I42" s="105"/>
    </row>
    <row r="43" spans="1:9" x14ac:dyDescent="0.25">
      <c r="A43" s="78"/>
      <c r="B43" s="14"/>
      <c r="C43" s="64"/>
      <c r="D43" s="14"/>
      <c r="E43" s="64"/>
      <c r="F43" s="105"/>
      <c r="G43" s="64"/>
      <c r="H43" s="105"/>
      <c r="I43" s="105"/>
    </row>
    <row r="44" spans="1:9" x14ac:dyDescent="0.25">
      <c r="A44" s="78"/>
      <c r="B44" s="14"/>
      <c r="C44" s="64"/>
      <c r="D44" s="14"/>
      <c r="E44" s="64"/>
      <c r="F44" s="105"/>
      <c r="G44" s="64"/>
      <c r="H44" s="105"/>
      <c r="I44" s="105"/>
    </row>
    <row r="45" spans="1:9" x14ac:dyDescent="0.25">
      <c r="A45" s="78"/>
      <c r="B45" s="14"/>
      <c r="C45" s="64"/>
      <c r="D45" s="14"/>
      <c r="E45" s="64"/>
      <c r="F45" s="105"/>
      <c r="G45" s="64"/>
      <c r="H45" s="105"/>
      <c r="I45" s="105"/>
    </row>
    <row r="46" spans="1:9" x14ac:dyDescent="0.25">
      <c r="A46" s="78"/>
      <c r="B46" s="14"/>
      <c r="C46" s="64"/>
      <c r="D46" s="14"/>
      <c r="E46" s="64"/>
      <c r="F46" s="105"/>
      <c r="G46" s="64"/>
      <c r="H46" s="105"/>
      <c r="I46" s="105"/>
    </row>
    <row r="47" spans="1:9" x14ac:dyDescent="0.25">
      <c r="A47" s="78"/>
      <c r="B47" s="14"/>
      <c r="C47" s="64"/>
      <c r="D47" s="14"/>
      <c r="E47" s="64"/>
      <c r="F47" s="105"/>
      <c r="G47" s="64"/>
      <c r="H47" s="105"/>
      <c r="I47" s="105"/>
    </row>
    <row r="48" spans="1:9" x14ac:dyDescent="0.25">
      <c r="A48" s="78"/>
      <c r="B48" s="14"/>
      <c r="C48" s="64"/>
      <c r="D48" s="14"/>
      <c r="E48" s="64"/>
      <c r="F48" s="105"/>
      <c r="G48" s="64"/>
      <c r="H48" s="105"/>
      <c r="I48" s="105"/>
    </row>
    <row r="49" spans="1:9" x14ac:dyDescent="0.25">
      <c r="A49" s="78"/>
      <c r="B49" s="14"/>
      <c r="C49" s="64"/>
      <c r="D49" s="14"/>
      <c r="E49" s="64"/>
      <c r="F49" s="105"/>
      <c r="G49" s="64"/>
      <c r="H49" s="105"/>
      <c r="I49" s="105"/>
    </row>
    <row r="50" spans="1:9" x14ac:dyDescent="0.25">
      <c r="A50" s="78"/>
      <c r="B50" s="14"/>
      <c r="C50" s="64"/>
      <c r="D50" s="14"/>
      <c r="E50" s="64"/>
      <c r="F50" s="105"/>
      <c r="G50" s="64"/>
      <c r="H50" s="105"/>
      <c r="I50" s="105"/>
    </row>
    <row r="51" spans="1:9" x14ac:dyDescent="0.25">
      <c r="A51" s="78"/>
      <c r="B51" s="14"/>
      <c r="C51" s="64"/>
      <c r="D51" s="14"/>
      <c r="E51" s="64"/>
      <c r="F51" s="105"/>
      <c r="G51" s="64"/>
      <c r="H51" s="105"/>
      <c r="I51" s="105"/>
    </row>
    <row r="52" spans="1:9" x14ac:dyDescent="0.25">
      <c r="A52" s="78"/>
      <c r="B52" s="14"/>
      <c r="C52" s="64"/>
      <c r="D52" s="14"/>
      <c r="E52" s="64"/>
      <c r="F52" s="105"/>
      <c r="G52" s="64"/>
      <c r="H52" s="105"/>
      <c r="I52" s="105"/>
    </row>
    <row r="53" spans="1:9" x14ac:dyDescent="0.25">
      <c r="A53" s="78"/>
      <c r="B53" s="14"/>
      <c r="C53" s="64"/>
      <c r="D53" s="14"/>
      <c r="E53" s="64"/>
      <c r="F53" s="105"/>
      <c r="G53" s="64"/>
      <c r="H53" s="105"/>
      <c r="I53" s="105"/>
    </row>
    <row r="54" spans="1:9" x14ac:dyDescent="0.25">
      <c r="A54" s="78"/>
      <c r="B54" s="14"/>
      <c r="C54" s="64"/>
      <c r="D54" s="14"/>
      <c r="E54" s="64"/>
      <c r="F54" s="105"/>
      <c r="G54" s="64"/>
      <c r="H54" s="105"/>
      <c r="I54" s="105"/>
    </row>
    <row r="55" spans="1:9" x14ac:dyDescent="0.25">
      <c r="A55" s="78"/>
      <c r="B55" s="14"/>
      <c r="C55" s="64"/>
      <c r="D55" s="14"/>
      <c r="E55" s="64"/>
      <c r="F55" s="105"/>
      <c r="G55" s="64"/>
      <c r="H55" s="105"/>
      <c r="I55" s="105"/>
    </row>
    <row r="56" spans="1:9" x14ac:dyDescent="0.25">
      <c r="A56" s="78"/>
      <c r="B56" s="14"/>
      <c r="C56" s="64"/>
      <c r="D56" s="14"/>
      <c r="E56" s="64"/>
      <c r="F56" s="105"/>
      <c r="G56" s="64"/>
      <c r="H56" s="105"/>
      <c r="I56" s="105"/>
    </row>
    <row r="57" spans="1:9" x14ac:dyDescent="0.25">
      <c r="A57" s="78"/>
      <c r="B57" s="14"/>
      <c r="C57" s="64"/>
      <c r="D57" s="14"/>
      <c r="E57" s="64"/>
      <c r="F57" s="105"/>
      <c r="G57" s="64"/>
      <c r="H57" s="105"/>
      <c r="I57" s="105"/>
    </row>
    <row r="58" spans="1:9" x14ac:dyDescent="0.25">
      <c r="A58" s="78"/>
      <c r="B58" s="14"/>
      <c r="C58" s="64"/>
      <c r="D58" s="14"/>
      <c r="E58" s="64"/>
      <c r="F58" s="105"/>
      <c r="G58" s="64"/>
      <c r="H58" s="105"/>
      <c r="I58" s="105"/>
    </row>
    <row r="59" spans="1:9" x14ac:dyDescent="0.25">
      <c r="A59" s="78"/>
      <c r="B59" s="14"/>
      <c r="C59" s="64"/>
      <c r="D59" s="14"/>
      <c r="E59" s="64"/>
      <c r="F59" s="105"/>
      <c r="G59" s="64"/>
      <c r="H59" s="105"/>
      <c r="I59" s="105"/>
    </row>
    <row r="60" spans="1:9" x14ac:dyDescent="0.25">
      <c r="A60" s="78"/>
      <c r="B60" s="14"/>
      <c r="C60" s="64"/>
      <c r="D60" s="14"/>
      <c r="E60" s="64"/>
      <c r="F60" s="105"/>
      <c r="G60" s="64"/>
      <c r="H60" s="105"/>
      <c r="I60" s="105"/>
    </row>
    <row r="61" spans="1:9" x14ac:dyDescent="0.25">
      <c r="A61" s="78"/>
      <c r="B61" s="14"/>
      <c r="C61" s="64"/>
      <c r="D61" s="14"/>
      <c r="E61" s="64"/>
      <c r="F61" s="105"/>
      <c r="G61" s="64"/>
      <c r="H61" s="105"/>
      <c r="I61" s="105"/>
    </row>
    <row r="62" spans="1:9" x14ac:dyDescent="0.25">
      <c r="A62" s="78"/>
      <c r="B62" s="14"/>
      <c r="C62" s="64"/>
      <c r="D62" s="14"/>
      <c r="E62" s="64"/>
      <c r="F62" s="105"/>
      <c r="G62" s="64"/>
      <c r="H62" s="105"/>
      <c r="I62" s="105"/>
    </row>
    <row r="63" spans="1:9" x14ac:dyDescent="0.25">
      <c r="A63" s="78"/>
      <c r="B63" s="14"/>
      <c r="C63" s="64"/>
      <c r="D63" s="14"/>
      <c r="E63" s="64"/>
      <c r="F63" s="105"/>
      <c r="G63" s="64"/>
      <c r="H63" s="105"/>
      <c r="I63" s="105"/>
    </row>
    <row r="64" spans="1:9" x14ac:dyDescent="0.25">
      <c r="A64" s="78"/>
      <c r="B64" s="14"/>
      <c r="C64" s="64"/>
      <c r="D64" s="14"/>
      <c r="E64" s="64"/>
      <c r="F64" s="105"/>
      <c r="G64" s="64"/>
      <c r="H64" s="105"/>
      <c r="I64" s="105"/>
    </row>
    <row r="65" spans="1:9" x14ac:dyDescent="0.25">
      <c r="A65" s="78"/>
      <c r="B65" s="14"/>
      <c r="C65" s="64"/>
      <c r="D65" s="14"/>
      <c r="E65" s="64"/>
      <c r="F65" s="105"/>
      <c r="G65" s="64"/>
      <c r="H65" s="105"/>
      <c r="I65" s="105"/>
    </row>
    <row r="66" spans="1:9" x14ac:dyDescent="0.25">
      <c r="A66" s="78"/>
      <c r="B66" s="14"/>
      <c r="C66" s="64"/>
      <c r="D66" s="14"/>
      <c r="E66" s="64"/>
      <c r="F66" s="105"/>
      <c r="G66" s="64"/>
      <c r="H66" s="105"/>
      <c r="I66" s="105"/>
    </row>
    <row r="67" spans="1:9" x14ac:dyDescent="0.25">
      <c r="A67" s="78"/>
      <c r="B67" s="14"/>
      <c r="C67" s="64"/>
      <c r="D67" s="14"/>
      <c r="E67" s="64"/>
      <c r="F67" s="105"/>
      <c r="G67" s="64"/>
      <c r="H67" s="105"/>
      <c r="I67" s="105"/>
    </row>
    <row r="68" spans="1:9" x14ac:dyDescent="0.25">
      <c r="A68" s="78"/>
      <c r="B68" s="14"/>
      <c r="C68" s="64"/>
      <c r="D68" s="14"/>
      <c r="E68" s="64"/>
      <c r="F68" s="105"/>
      <c r="G68" s="64"/>
      <c r="H68" s="105"/>
      <c r="I68" s="105"/>
    </row>
    <row r="69" spans="1:9" x14ac:dyDescent="0.25">
      <c r="A69" s="78"/>
      <c r="B69" s="14"/>
      <c r="C69" s="64"/>
      <c r="D69" s="14"/>
      <c r="E69" s="64"/>
      <c r="F69" s="105"/>
      <c r="G69" s="64"/>
      <c r="H69" s="105"/>
      <c r="I69" s="105"/>
    </row>
    <row r="70" spans="1:9" x14ac:dyDescent="0.25">
      <c r="A70" s="78"/>
      <c r="B70" s="14"/>
      <c r="C70" s="64"/>
      <c r="D70" s="14"/>
      <c r="E70" s="64"/>
      <c r="F70" s="105"/>
      <c r="G70" s="64"/>
      <c r="H70" s="105"/>
      <c r="I70" s="105"/>
    </row>
    <row r="71" spans="1:9" x14ac:dyDescent="0.25">
      <c r="A71" s="78"/>
      <c r="B71" s="14"/>
      <c r="C71" s="64"/>
      <c r="D71" s="14"/>
      <c r="E71" s="64"/>
      <c r="F71" s="105"/>
      <c r="G71" s="64"/>
      <c r="H71" s="105"/>
      <c r="I71" s="105"/>
    </row>
    <row r="72" spans="1:9" x14ac:dyDescent="0.25">
      <c r="A72" s="78"/>
      <c r="B72" s="14"/>
      <c r="C72" s="64"/>
      <c r="D72" s="14"/>
      <c r="E72" s="64"/>
      <c r="F72" s="105"/>
      <c r="G72" s="64"/>
      <c r="H72" s="105"/>
      <c r="I72" s="105"/>
    </row>
    <row r="73" spans="1:9" x14ac:dyDescent="0.25">
      <c r="A73" s="78"/>
      <c r="B73" s="14"/>
      <c r="C73" s="64"/>
      <c r="D73" s="14"/>
      <c r="E73" s="64"/>
      <c r="F73" s="105"/>
      <c r="G73" s="64"/>
      <c r="H73" s="105"/>
      <c r="I73" s="105"/>
    </row>
    <row r="74" spans="1:9" x14ac:dyDescent="0.25">
      <c r="A74" s="78"/>
      <c r="B74" s="14"/>
      <c r="C74" s="64"/>
      <c r="D74" s="14"/>
      <c r="E74" s="64"/>
      <c r="F74" s="105"/>
      <c r="G74" s="64"/>
      <c r="H74" s="105"/>
      <c r="I74" s="105"/>
    </row>
    <row r="75" spans="1:9" x14ac:dyDescent="0.25">
      <c r="A75" s="78"/>
      <c r="B75" s="14"/>
      <c r="C75" s="64"/>
      <c r="D75" s="14"/>
      <c r="E75" s="64"/>
      <c r="F75" s="105"/>
      <c r="G75" s="64"/>
      <c r="H75" s="105"/>
      <c r="I75" s="105"/>
    </row>
    <row r="76" spans="1:9" x14ac:dyDescent="0.25">
      <c r="A76" s="78"/>
      <c r="B76" s="14"/>
      <c r="C76" s="64"/>
      <c r="D76" s="14"/>
      <c r="E76" s="64"/>
      <c r="F76" s="105"/>
      <c r="G76" s="64"/>
      <c r="H76" s="105"/>
      <c r="I76" s="105"/>
    </row>
    <row r="77" spans="1:9" x14ac:dyDescent="0.25">
      <c r="A77" s="78"/>
      <c r="B77" s="14"/>
      <c r="C77" s="64"/>
      <c r="D77" s="14"/>
      <c r="E77" s="64"/>
      <c r="F77" s="105"/>
      <c r="G77" s="64"/>
      <c r="H77" s="105"/>
      <c r="I77" s="105"/>
    </row>
    <row r="78" spans="1:9" x14ac:dyDescent="0.25">
      <c r="A78" s="78"/>
      <c r="B78" s="14"/>
      <c r="C78" s="64"/>
      <c r="D78" s="14"/>
      <c r="E78" s="64"/>
      <c r="F78" s="105"/>
      <c r="G78" s="64"/>
      <c r="H78" s="105"/>
      <c r="I78" s="105"/>
    </row>
    <row r="79" spans="1:9" x14ac:dyDescent="0.25">
      <c r="A79" s="78"/>
      <c r="B79" s="14"/>
      <c r="C79" s="64"/>
      <c r="D79" s="14"/>
      <c r="E79" s="64"/>
      <c r="F79" s="105"/>
      <c r="G79" s="64"/>
      <c r="H79" s="105"/>
      <c r="I79" s="105"/>
    </row>
    <row r="80" spans="1:9" x14ac:dyDescent="0.25">
      <c r="A80" s="78"/>
      <c r="B80" s="14"/>
      <c r="C80" s="64"/>
      <c r="D80" s="14"/>
      <c r="E80" s="64"/>
      <c r="F80" s="105"/>
      <c r="G80" s="64"/>
      <c r="H80" s="105"/>
      <c r="I80" s="105"/>
    </row>
    <row r="81" spans="1:9" x14ac:dyDescent="0.25">
      <c r="A81" s="78"/>
      <c r="B81" s="14"/>
      <c r="C81" s="64"/>
      <c r="D81" s="14"/>
      <c r="E81" s="64"/>
      <c r="F81" s="105"/>
      <c r="G81" s="64"/>
      <c r="H81" s="105"/>
      <c r="I81" s="105"/>
    </row>
    <row r="82" spans="1:9" x14ac:dyDescent="0.25">
      <c r="A82" s="78"/>
      <c r="B82" s="14"/>
      <c r="C82" s="64"/>
      <c r="D82" s="14"/>
      <c r="E82" s="64"/>
      <c r="F82" s="105"/>
      <c r="G82" s="64"/>
      <c r="H82" s="105"/>
      <c r="I82" s="105"/>
    </row>
    <row r="83" spans="1:9" x14ac:dyDescent="0.25">
      <c r="A83" s="78"/>
      <c r="B83" s="14"/>
      <c r="C83" s="64"/>
      <c r="D83" s="14"/>
      <c r="E83" s="64"/>
      <c r="F83" s="105"/>
      <c r="G83" s="64"/>
      <c r="H83" s="105"/>
      <c r="I83" s="105"/>
    </row>
    <row r="84" spans="1:9" x14ac:dyDescent="0.25">
      <c r="A84" s="78"/>
      <c r="B84" s="14"/>
      <c r="C84" s="64"/>
      <c r="D84" s="14"/>
      <c r="E84" s="64"/>
      <c r="F84" s="105"/>
      <c r="G84" s="64"/>
      <c r="H84" s="105"/>
      <c r="I84" s="105"/>
    </row>
    <row r="85" spans="1:9" x14ac:dyDescent="0.25">
      <c r="A85" s="78"/>
      <c r="B85" s="14"/>
      <c r="C85" s="64"/>
      <c r="D85" s="14"/>
      <c r="E85" s="64"/>
      <c r="F85" s="105"/>
      <c r="G85" s="64"/>
      <c r="H85" s="105"/>
      <c r="I85" s="105"/>
    </row>
    <row r="86" spans="1:9" x14ac:dyDescent="0.25">
      <c r="A86" s="78"/>
      <c r="B86" s="14"/>
      <c r="C86" s="64"/>
      <c r="D86" s="14"/>
      <c r="E86" s="64"/>
      <c r="F86" s="105"/>
      <c r="G86" s="64"/>
      <c r="H86" s="105"/>
      <c r="I86" s="105"/>
    </row>
    <row r="87" spans="1:9" x14ac:dyDescent="0.25">
      <c r="A87" s="78"/>
      <c r="B87" s="14"/>
      <c r="C87" s="64"/>
      <c r="D87" s="14"/>
      <c r="E87" s="64"/>
      <c r="F87" s="105"/>
      <c r="G87" s="64"/>
      <c r="H87" s="105"/>
      <c r="I87" s="105"/>
    </row>
    <row r="88" spans="1:9" x14ac:dyDescent="0.25">
      <c r="A88" s="78"/>
      <c r="B88" s="14"/>
      <c r="C88" s="64"/>
      <c r="D88" s="14"/>
      <c r="E88" s="64"/>
      <c r="F88" s="105"/>
      <c r="G88" s="64"/>
      <c r="H88" s="105"/>
      <c r="I88" s="105"/>
    </row>
    <row r="89" spans="1:9" x14ac:dyDescent="0.25">
      <c r="A89" s="78"/>
      <c r="B89" s="14"/>
      <c r="C89" s="64"/>
      <c r="D89" s="14"/>
      <c r="E89" s="64"/>
      <c r="F89" s="105"/>
      <c r="G89" s="64"/>
      <c r="H89" s="105"/>
      <c r="I89" s="105"/>
    </row>
    <row r="90" spans="1:9" x14ac:dyDescent="0.25">
      <c r="A90" s="78"/>
      <c r="B90" s="14"/>
      <c r="C90" s="64"/>
      <c r="D90" s="14"/>
      <c r="E90" s="64"/>
      <c r="F90" s="105"/>
      <c r="G90" s="64"/>
      <c r="H90" s="105"/>
      <c r="I90" s="105"/>
    </row>
    <row r="91" spans="1:9" x14ac:dyDescent="0.25">
      <c r="A91" s="78"/>
      <c r="B91" s="14"/>
      <c r="C91" s="64"/>
      <c r="D91" s="14"/>
      <c r="E91" s="64"/>
      <c r="F91" s="105"/>
      <c r="G91" s="64"/>
      <c r="H91" s="105"/>
      <c r="I91" s="105"/>
    </row>
    <row r="92" spans="1:9" x14ac:dyDescent="0.25">
      <c r="A92" s="78"/>
      <c r="B92" s="14"/>
      <c r="C92" s="64"/>
      <c r="D92" s="14"/>
      <c r="E92" s="64"/>
      <c r="F92" s="64"/>
      <c r="G92" s="64"/>
      <c r="H92" s="105"/>
      <c r="I92" s="105"/>
    </row>
    <row r="93" spans="1:9" x14ac:dyDescent="0.25">
      <c r="A93" s="78"/>
      <c r="B93" s="14"/>
      <c r="C93" s="64"/>
      <c r="D93" s="14"/>
      <c r="E93" s="64"/>
      <c r="F93" s="64"/>
      <c r="G93" s="64"/>
      <c r="H93" s="105"/>
      <c r="I93" s="105"/>
    </row>
    <row r="94" spans="1:9" x14ac:dyDescent="0.25">
      <c r="A94" s="78"/>
      <c r="B94" s="14"/>
      <c r="C94" s="64"/>
      <c r="D94" s="14"/>
      <c r="E94" s="64"/>
      <c r="F94" s="64"/>
      <c r="G94" s="64"/>
      <c r="H94" s="105"/>
      <c r="I94" s="105"/>
    </row>
    <row r="95" spans="1:9" x14ac:dyDescent="0.25">
      <c r="A95" s="78"/>
      <c r="B95" s="14"/>
      <c r="C95" s="64"/>
      <c r="D95" s="14"/>
      <c r="E95" s="64"/>
      <c r="F95" s="64"/>
      <c r="G95" s="64"/>
      <c r="H95" s="105"/>
      <c r="I95" s="105"/>
    </row>
    <row r="96" spans="1:9" x14ac:dyDescent="0.25">
      <c r="A96" s="78"/>
      <c r="B96" s="14"/>
      <c r="C96" s="64"/>
      <c r="D96" s="14"/>
      <c r="E96" s="64"/>
      <c r="F96" s="64"/>
      <c r="G96" s="64"/>
      <c r="H96" s="105"/>
      <c r="I96" s="105"/>
    </row>
    <row r="97" spans="1:9" x14ac:dyDescent="0.25">
      <c r="A97" s="78"/>
      <c r="B97" s="14"/>
      <c r="C97" s="64"/>
      <c r="D97" s="14"/>
      <c r="E97" s="64"/>
      <c r="F97" s="64"/>
      <c r="G97" s="64"/>
      <c r="H97" s="105"/>
      <c r="I97" s="105"/>
    </row>
    <row r="98" spans="1:9" x14ac:dyDescent="0.25">
      <c r="A98" s="78"/>
      <c r="B98" s="14"/>
      <c r="C98" s="64"/>
      <c r="D98" s="14"/>
      <c r="E98" s="64"/>
      <c r="F98" s="64"/>
      <c r="G98" s="64"/>
      <c r="H98" s="105"/>
      <c r="I98" s="105"/>
    </row>
    <row r="99" spans="1:9" x14ac:dyDescent="0.25">
      <c r="A99" s="78"/>
      <c r="B99" s="14"/>
      <c r="C99" s="64"/>
      <c r="D99" s="14"/>
      <c r="E99" s="64"/>
      <c r="F99" s="64"/>
      <c r="G99" s="64"/>
      <c r="H99" s="105"/>
      <c r="I99" s="105"/>
    </row>
    <row r="100" spans="1:9" x14ac:dyDescent="0.25">
      <c r="A100" s="78"/>
      <c r="B100" s="14"/>
      <c r="C100" s="64"/>
      <c r="D100" s="14"/>
      <c r="E100" s="64"/>
      <c r="F100" s="64"/>
      <c r="G100" s="64"/>
      <c r="H100" s="105"/>
      <c r="I100" s="105"/>
    </row>
    <row r="101" spans="1:9" x14ac:dyDescent="0.25">
      <c r="A101" s="78"/>
      <c r="B101" s="14"/>
      <c r="C101" s="64"/>
      <c r="D101" s="14"/>
      <c r="E101" s="64"/>
      <c r="F101" s="64"/>
      <c r="G101" s="64"/>
      <c r="H101" s="64"/>
      <c r="I101" s="64"/>
    </row>
    <row r="102" spans="1:9" x14ac:dyDescent="0.25">
      <c r="A102" s="78"/>
      <c r="B102" s="14"/>
      <c r="C102" s="64"/>
      <c r="D102" s="14"/>
      <c r="E102" s="64"/>
      <c r="F102" s="64"/>
      <c r="G102" s="64"/>
      <c r="H102" s="64"/>
      <c r="I102" s="64"/>
    </row>
    <row r="103" spans="1:9" x14ac:dyDescent="0.25">
      <c r="A103" s="78"/>
      <c r="B103" s="14"/>
      <c r="C103" s="64"/>
      <c r="D103" s="14"/>
      <c r="E103" s="64"/>
      <c r="F103" s="64"/>
      <c r="G103" s="64"/>
      <c r="H103" s="64"/>
      <c r="I103" s="64"/>
    </row>
    <row r="104" spans="1:9" x14ac:dyDescent="0.25">
      <c r="A104" s="78"/>
      <c r="B104" s="14"/>
      <c r="C104" s="64"/>
      <c r="D104" s="14"/>
      <c r="E104" s="64"/>
      <c r="F104" s="64"/>
      <c r="G104" s="64"/>
      <c r="H104" s="64"/>
      <c r="I104" s="64"/>
    </row>
    <row r="105" spans="1:9" x14ac:dyDescent="0.25">
      <c r="A105" s="78"/>
      <c r="B105" s="14"/>
      <c r="C105" s="64"/>
      <c r="D105" s="14"/>
      <c r="E105" s="64"/>
      <c r="F105" s="64"/>
      <c r="G105" s="64"/>
      <c r="H105" s="64"/>
      <c r="I105" s="64"/>
    </row>
    <row r="106" spans="1:9" x14ac:dyDescent="0.25">
      <c r="A106" s="78"/>
      <c r="B106" s="14"/>
      <c r="C106" s="64"/>
      <c r="D106" s="14"/>
      <c r="E106" s="64"/>
      <c r="F106" s="64"/>
      <c r="G106" s="64"/>
      <c r="H106" s="64"/>
      <c r="I106" s="64"/>
    </row>
    <row r="107" spans="1:9" x14ac:dyDescent="0.25">
      <c r="A107" s="78"/>
      <c r="B107" s="14"/>
      <c r="C107" s="64"/>
      <c r="D107" s="14"/>
      <c r="E107" s="64"/>
      <c r="F107" s="64"/>
      <c r="G107" s="64"/>
      <c r="H107" s="64"/>
      <c r="I107" s="64"/>
    </row>
    <row r="108" spans="1:9" x14ac:dyDescent="0.25">
      <c r="A108" s="78"/>
      <c r="B108" s="14"/>
      <c r="C108" s="64"/>
      <c r="D108" s="14"/>
      <c r="E108" s="64"/>
      <c r="F108" s="64"/>
      <c r="G108" s="64"/>
      <c r="H108" s="64"/>
      <c r="I108" s="64"/>
    </row>
    <row r="109" spans="1:9" x14ac:dyDescent="0.25">
      <c r="A109" s="78"/>
      <c r="B109" s="14"/>
      <c r="C109" s="64"/>
      <c r="D109" s="14"/>
      <c r="E109" s="64"/>
      <c r="F109" s="64"/>
      <c r="G109" s="64"/>
      <c r="H109" s="64"/>
      <c r="I109" s="64"/>
    </row>
    <row r="110" spans="1:9" x14ac:dyDescent="0.25">
      <c r="A110" s="78"/>
      <c r="B110" s="14"/>
      <c r="C110" s="64"/>
      <c r="D110" s="14"/>
      <c r="E110" s="64"/>
      <c r="F110" s="64"/>
      <c r="G110" s="64"/>
      <c r="H110" s="64"/>
      <c r="I110" s="64"/>
    </row>
    <row r="111" spans="1:9" x14ac:dyDescent="0.25">
      <c r="A111" s="78"/>
      <c r="B111" s="14"/>
      <c r="C111" s="64"/>
      <c r="D111" s="14"/>
      <c r="E111" s="64"/>
      <c r="F111" s="64"/>
      <c r="G111" s="64"/>
      <c r="H111" s="64"/>
      <c r="I111" s="64"/>
    </row>
  </sheetData>
  <mergeCells count="7">
    <mergeCell ref="B2:B4"/>
    <mergeCell ref="C2:C4"/>
    <mergeCell ref="D2:D4"/>
    <mergeCell ref="E2:H2"/>
    <mergeCell ref="I2:I4"/>
    <mergeCell ref="E3:F3"/>
    <mergeCell ref="G3:H3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AI112"/>
  <sheetViews>
    <sheetView tabSelected="1" topLeftCell="K91" workbookViewId="0">
      <selection activeCell="AH108" sqref="AH108"/>
    </sheetView>
  </sheetViews>
  <sheetFormatPr defaultRowHeight="15" x14ac:dyDescent="0.25"/>
  <cols>
    <col min="1" max="1" width="4.42578125" style="67" customWidth="1"/>
    <col min="2" max="2" width="25.140625" customWidth="1"/>
    <col min="3" max="3" width="7.42578125" customWidth="1"/>
    <col min="4" max="4" width="7.28515625" customWidth="1"/>
    <col min="5" max="5" width="7.140625" customWidth="1"/>
    <col min="6" max="6" width="7.28515625" customWidth="1"/>
    <col min="7" max="7" width="7.42578125" customWidth="1"/>
    <col min="8" max="8" width="6.85546875" customWidth="1"/>
    <col min="9" max="9" width="7.140625" customWidth="1"/>
    <col min="10" max="10" width="7" customWidth="1"/>
    <col min="11" max="11" width="7.28515625" customWidth="1"/>
    <col min="12" max="12" width="7" customWidth="1"/>
    <col min="13" max="13" width="7.140625" customWidth="1"/>
    <col min="14" max="14" width="7.28515625" customWidth="1"/>
    <col min="15" max="15" width="7.42578125" customWidth="1"/>
    <col min="16" max="16" width="7" customWidth="1"/>
    <col min="17" max="17" width="7.42578125" customWidth="1"/>
    <col min="18" max="19" width="7" customWidth="1"/>
    <col min="20" max="20" width="7.7109375" customWidth="1"/>
    <col min="21" max="21" width="7.140625" customWidth="1"/>
    <col min="22" max="22" width="7" customWidth="1"/>
    <col min="23" max="23" width="6.5703125" customWidth="1"/>
    <col min="24" max="24" width="7.140625" customWidth="1"/>
    <col min="25" max="25" width="6.85546875" customWidth="1"/>
    <col min="26" max="26" width="7" customWidth="1"/>
    <col min="27" max="27" width="7.28515625" customWidth="1"/>
    <col min="28" max="28" width="6.7109375" customWidth="1"/>
    <col min="29" max="29" width="7.140625" customWidth="1"/>
    <col min="30" max="31" width="7" customWidth="1"/>
    <col min="32" max="32" width="7.140625" customWidth="1"/>
    <col min="33" max="33" width="7" customWidth="1"/>
    <col min="34" max="34" width="6.7109375" customWidth="1"/>
    <col min="35" max="35" width="7.28515625" customWidth="1"/>
  </cols>
  <sheetData>
    <row r="1" spans="1:35" s="16" customFormat="1" ht="26.25" customHeight="1" x14ac:dyDescent="0.4">
      <c r="A1" s="89"/>
      <c r="B1" s="17" t="s">
        <v>175</v>
      </c>
      <c r="C1" s="89"/>
      <c r="E1" s="89"/>
      <c r="F1" s="89"/>
      <c r="G1" s="89"/>
      <c r="H1" s="89"/>
      <c r="I1" s="89"/>
      <c r="AF1" s="109" t="s">
        <v>234</v>
      </c>
    </row>
    <row r="2" spans="1:35" x14ac:dyDescent="0.25">
      <c r="A2" s="151" t="s">
        <v>26</v>
      </c>
      <c r="B2" s="151" t="s">
        <v>160</v>
      </c>
      <c r="C2" s="160" t="s">
        <v>190</v>
      </c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0"/>
      <c r="X2" s="160"/>
      <c r="Y2" s="160"/>
      <c r="Z2" s="160"/>
      <c r="AA2" s="160"/>
      <c r="AB2" s="160"/>
      <c r="AC2" s="160"/>
      <c r="AD2" s="160"/>
      <c r="AE2" s="160"/>
      <c r="AF2" s="160"/>
      <c r="AG2" s="160"/>
      <c r="AH2" s="160"/>
      <c r="AI2" s="160"/>
    </row>
    <row r="3" spans="1:35" ht="15" customHeight="1" x14ac:dyDescent="0.25">
      <c r="A3" s="151"/>
      <c r="B3" s="151"/>
      <c r="C3" s="160" t="s">
        <v>178</v>
      </c>
      <c r="D3" s="160"/>
      <c r="E3" s="161" t="s">
        <v>180</v>
      </c>
      <c r="F3" s="160" t="s">
        <v>179</v>
      </c>
      <c r="G3" s="160"/>
      <c r="H3" s="161" t="s">
        <v>180</v>
      </c>
      <c r="I3" s="160" t="s">
        <v>181</v>
      </c>
      <c r="J3" s="160"/>
      <c r="K3" s="161" t="s">
        <v>180</v>
      </c>
      <c r="L3" s="160" t="s">
        <v>182</v>
      </c>
      <c r="M3" s="160"/>
      <c r="N3" s="161" t="s">
        <v>180</v>
      </c>
      <c r="O3" s="160" t="s">
        <v>183</v>
      </c>
      <c r="P3" s="160"/>
      <c r="Q3" s="161" t="s">
        <v>180</v>
      </c>
      <c r="R3" s="160" t="s">
        <v>184</v>
      </c>
      <c r="S3" s="160"/>
      <c r="T3" s="161" t="s">
        <v>180</v>
      </c>
      <c r="U3" s="160" t="s">
        <v>185</v>
      </c>
      <c r="V3" s="160"/>
      <c r="W3" s="161" t="s">
        <v>180</v>
      </c>
      <c r="X3" s="160" t="s">
        <v>186</v>
      </c>
      <c r="Y3" s="160"/>
      <c r="Z3" s="161" t="s">
        <v>180</v>
      </c>
      <c r="AA3" s="160" t="s">
        <v>187</v>
      </c>
      <c r="AB3" s="160"/>
      <c r="AC3" s="161" t="s">
        <v>180</v>
      </c>
      <c r="AD3" s="160" t="s">
        <v>188</v>
      </c>
      <c r="AE3" s="160"/>
      <c r="AF3" s="161" t="s">
        <v>180</v>
      </c>
      <c r="AG3" s="160" t="s">
        <v>189</v>
      </c>
      <c r="AH3" s="160"/>
      <c r="AI3" s="161" t="s">
        <v>180</v>
      </c>
    </row>
    <row r="4" spans="1:35" x14ac:dyDescent="0.25">
      <c r="A4" s="151"/>
      <c r="B4" s="151"/>
      <c r="C4" s="93" t="s">
        <v>176</v>
      </c>
      <c r="D4" s="93" t="s">
        <v>177</v>
      </c>
      <c r="E4" s="161"/>
      <c r="F4" s="93" t="s">
        <v>176</v>
      </c>
      <c r="G4" s="93" t="s">
        <v>177</v>
      </c>
      <c r="H4" s="161"/>
      <c r="I4" s="93" t="s">
        <v>176</v>
      </c>
      <c r="J4" s="93" t="s">
        <v>177</v>
      </c>
      <c r="K4" s="161"/>
      <c r="L4" s="93" t="s">
        <v>176</v>
      </c>
      <c r="M4" s="93" t="s">
        <v>177</v>
      </c>
      <c r="N4" s="161"/>
      <c r="O4" s="93" t="s">
        <v>176</v>
      </c>
      <c r="P4" s="93" t="s">
        <v>177</v>
      </c>
      <c r="Q4" s="161"/>
      <c r="R4" s="93" t="s">
        <v>176</v>
      </c>
      <c r="S4" s="93" t="s">
        <v>177</v>
      </c>
      <c r="T4" s="161"/>
      <c r="U4" s="93" t="s">
        <v>176</v>
      </c>
      <c r="V4" s="93" t="s">
        <v>177</v>
      </c>
      <c r="W4" s="161"/>
      <c r="X4" s="93" t="s">
        <v>176</v>
      </c>
      <c r="Y4" s="93" t="s">
        <v>177</v>
      </c>
      <c r="Z4" s="161"/>
      <c r="AA4" s="93" t="s">
        <v>176</v>
      </c>
      <c r="AB4" s="93" t="s">
        <v>177</v>
      </c>
      <c r="AC4" s="161"/>
      <c r="AD4" s="93" t="s">
        <v>176</v>
      </c>
      <c r="AE4" s="93" t="s">
        <v>177</v>
      </c>
      <c r="AF4" s="161"/>
      <c r="AG4" s="93" t="s">
        <v>176</v>
      </c>
      <c r="AH4" s="93" t="s">
        <v>177</v>
      </c>
      <c r="AI4" s="161"/>
    </row>
    <row r="5" spans="1:35" x14ac:dyDescent="0.25">
      <c r="A5" s="64">
        <v>1</v>
      </c>
      <c r="B5" s="14" t="str">
        <f>'DAFTAR SISWA'!D6</f>
        <v>Adya Woro Anggraeni</v>
      </c>
      <c r="C5" s="90">
        <f>' RaporPAI'!T6*40%</f>
        <v>19.36</v>
      </c>
      <c r="D5" s="14">
        <f>USPAI!I5*60%</f>
        <v>40.199999999999996</v>
      </c>
      <c r="E5" s="91">
        <f>SUM(C5:D5)</f>
        <v>59.559999999999995</v>
      </c>
      <c r="F5" s="90">
        <f>RaporPKn!T6*40%</f>
        <v>18.96</v>
      </c>
      <c r="G5" s="14">
        <f>USPKN!I5*60%</f>
        <v>43.199999999999996</v>
      </c>
      <c r="H5" s="91">
        <f>SUM(F5:G5)</f>
        <v>62.16</v>
      </c>
      <c r="I5" s="90">
        <f>'RaporB.Ind'!T6*40%</f>
        <v>19.16</v>
      </c>
      <c r="J5" s="14">
        <f>USB.IND!I5*60%</f>
        <v>41.64</v>
      </c>
      <c r="K5" s="91">
        <f>SUM(I5:J5)</f>
        <v>60.8</v>
      </c>
      <c r="L5" s="90">
        <f>RaporMat!T6*40%</f>
        <v>19.16</v>
      </c>
      <c r="M5" s="14">
        <f>USMAT!I5*60%</f>
        <v>40.919999999999995</v>
      </c>
      <c r="N5" s="91">
        <f>SUM(L5:M5)</f>
        <v>60.08</v>
      </c>
      <c r="O5" s="90">
        <f>RaporIPA!T6*40%</f>
        <v>19.16</v>
      </c>
      <c r="P5" s="14">
        <f>USIPA!I5*60%</f>
        <v>42</v>
      </c>
      <c r="Q5" s="91">
        <f>SUM(O5:P5)</f>
        <v>61.16</v>
      </c>
      <c r="R5" s="90">
        <f>RaporIPS!T6*40%</f>
        <v>19.16</v>
      </c>
      <c r="S5" s="14">
        <f>USIPS!I5*60%</f>
        <v>45</v>
      </c>
      <c r="T5" s="91">
        <f>SUM(R5:S5)</f>
        <v>64.16</v>
      </c>
      <c r="U5" s="90">
        <f>RaporSBDP!T6*40%</f>
        <v>19.16</v>
      </c>
      <c r="V5" s="14">
        <f>USSBDP!I5*60%</f>
        <v>45</v>
      </c>
      <c r="W5" s="91">
        <f>SUM(U5:V5)</f>
        <v>64.16</v>
      </c>
      <c r="X5" s="90">
        <f>RaporPJOK!T6*40%</f>
        <v>19.16</v>
      </c>
      <c r="Y5" s="14">
        <f>USPJOK!I5*60%</f>
        <v>44.4</v>
      </c>
      <c r="Z5" s="91">
        <f>SUM(X5:Y5)</f>
        <v>63.56</v>
      </c>
      <c r="AA5" s="90">
        <f>RaporM1!T6*40%</f>
        <v>19.16</v>
      </c>
      <c r="AB5" s="14">
        <f>USMULOK1!I5*60%</f>
        <v>47.279999999999994</v>
      </c>
      <c r="AC5" s="91">
        <f>SUM(AA5:AB5)</f>
        <v>66.44</v>
      </c>
      <c r="AD5" s="90">
        <f>RaporM2!T6*40%</f>
        <v>19.16</v>
      </c>
      <c r="AE5" s="14">
        <f>USMULOK2!I5*60%</f>
        <v>44.4</v>
      </c>
      <c r="AF5" s="91">
        <f>SUM(AD5:AE5)</f>
        <v>63.56</v>
      </c>
      <c r="AG5" s="90">
        <f>RaporM3!T6*40%</f>
        <v>19.16</v>
      </c>
      <c r="AH5" s="14">
        <f>USMULOK3!I5*60%</f>
        <v>42</v>
      </c>
      <c r="AI5" s="91">
        <f>SUM(AG5:AH5)</f>
        <v>61.16</v>
      </c>
    </row>
    <row r="6" spans="1:35" x14ac:dyDescent="0.25">
      <c r="A6" s="64">
        <v>2</v>
      </c>
      <c r="B6" s="14" t="str">
        <f>'DAFTAR SISWA'!D7</f>
        <v>Amanda Nikeisya Sudibyo</v>
      </c>
      <c r="C6" s="90">
        <f>' RaporPAI'!T7*40%</f>
        <v>9.08</v>
      </c>
      <c r="D6" s="14">
        <f>USPAI!I6*60%</f>
        <v>43.199999999999996</v>
      </c>
      <c r="E6" s="91">
        <f t="shared" ref="E6:E42" si="0">SUM(C6:D6)</f>
        <v>52.279999999999994</v>
      </c>
      <c r="F6" s="90">
        <f>RaporPKn!T7*40%</f>
        <v>2.84</v>
      </c>
      <c r="G6" s="14">
        <f>USPKN!I6*60%</f>
        <v>44.4</v>
      </c>
      <c r="H6" s="91">
        <f t="shared" ref="H6:H39" si="1">SUM(F6:G6)</f>
        <v>47.239999999999995</v>
      </c>
      <c r="I6" s="90">
        <f>'RaporB.Ind'!T7*40%</f>
        <v>2.84</v>
      </c>
      <c r="J6" s="14">
        <f>USB.IND!I6*60%</f>
        <v>44.4</v>
      </c>
      <c r="K6" s="91">
        <f t="shared" ref="K6:K51" si="2">SUM(I6:J6)</f>
        <v>47.239999999999995</v>
      </c>
      <c r="L6" s="90">
        <f>RaporMat!T7*40%</f>
        <v>2.84</v>
      </c>
      <c r="M6" s="14">
        <f>USMAT!I6*60%</f>
        <v>44.4</v>
      </c>
      <c r="N6" s="91">
        <f t="shared" ref="N6:N51" si="3">SUM(L6:M6)</f>
        <v>47.239999999999995</v>
      </c>
      <c r="O6" s="90">
        <f>RaporIPA!T7*40%</f>
        <v>2.84</v>
      </c>
      <c r="P6" s="14">
        <f>USIPA!I6*60%</f>
        <v>44.4</v>
      </c>
      <c r="Q6" s="91">
        <f t="shared" ref="Q6:Q51" si="4">SUM(O6:P6)</f>
        <v>47.239999999999995</v>
      </c>
      <c r="R6" s="90">
        <f>RaporIPS!T7*40%</f>
        <v>2.84</v>
      </c>
      <c r="S6" s="14">
        <f>USIPS!I6*60%</f>
        <v>44.4</v>
      </c>
      <c r="T6" s="91">
        <f t="shared" ref="T6:T51" si="5">SUM(R6:S6)</f>
        <v>47.239999999999995</v>
      </c>
      <c r="U6" s="90">
        <f>RaporSBDP!T7*40%</f>
        <v>2.84</v>
      </c>
      <c r="V6" s="14">
        <f>USSBDP!I6*60%</f>
        <v>44.4</v>
      </c>
      <c r="W6" s="91">
        <f t="shared" ref="W6:W51" si="6">SUM(U6:V6)</f>
        <v>47.239999999999995</v>
      </c>
      <c r="X6" s="90">
        <f>RaporPJOK!T7*40%</f>
        <v>2.84</v>
      </c>
      <c r="Y6" s="14">
        <f>USPJOK!I6*60%</f>
        <v>44.4</v>
      </c>
      <c r="Z6" s="91">
        <f t="shared" ref="Z6:Z51" si="7">SUM(X6:Y6)</f>
        <v>47.239999999999995</v>
      </c>
      <c r="AA6" s="90">
        <f>RaporM1!T7*40%</f>
        <v>2.84</v>
      </c>
      <c r="AB6" s="14">
        <f>USMULOK1!I6*60%</f>
        <v>44.4</v>
      </c>
      <c r="AC6" s="91">
        <f t="shared" ref="AC6:AC51" si="8">SUM(AA6:AB6)</f>
        <v>47.239999999999995</v>
      </c>
      <c r="AD6" s="90">
        <f>RaporM2!T7*40%</f>
        <v>2.84</v>
      </c>
      <c r="AE6" s="14">
        <f>USMULOK2!I6*60%</f>
        <v>44.4</v>
      </c>
      <c r="AF6" s="91">
        <f t="shared" ref="AF6:AF51" si="9">SUM(AD6:AE6)</f>
        <v>47.239999999999995</v>
      </c>
      <c r="AG6" s="90">
        <f>RaporM3!T7*40%</f>
        <v>2.84</v>
      </c>
      <c r="AH6" s="14">
        <f>USMULOK3!I6*60%</f>
        <v>44.4</v>
      </c>
      <c r="AI6" s="91">
        <f t="shared" ref="AI6:AI51" si="10">SUM(AG6:AH6)</f>
        <v>47.239999999999995</v>
      </c>
    </row>
    <row r="7" spans="1:35" x14ac:dyDescent="0.25">
      <c r="A7" s="64">
        <v>3</v>
      </c>
      <c r="B7" s="14" t="str">
        <f>'DAFTAR SISWA'!D8</f>
        <v>Bimo Anggamahenda</v>
      </c>
      <c r="C7" s="90">
        <f>' RaporPAI'!T8*40%</f>
        <v>0.8</v>
      </c>
      <c r="D7" s="14">
        <f>USPAI!I7*60%</f>
        <v>0</v>
      </c>
      <c r="E7" s="91">
        <f t="shared" si="0"/>
        <v>0.8</v>
      </c>
      <c r="F7" s="90">
        <f>RaporPKn!T8*40%</f>
        <v>0.8</v>
      </c>
      <c r="G7" s="14">
        <f>USPKN!I7*60%</f>
        <v>0</v>
      </c>
      <c r="H7" s="91">
        <f t="shared" si="1"/>
        <v>0.8</v>
      </c>
      <c r="I7" s="90">
        <f>'RaporB.Ind'!T8*40%</f>
        <v>0.8</v>
      </c>
      <c r="J7" s="14">
        <f>USB.IND!I7*60%</f>
        <v>0</v>
      </c>
      <c r="K7" s="91">
        <f t="shared" si="2"/>
        <v>0.8</v>
      </c>
      <c r="L7" s="90">
        <f>RaporMat!T8*40%</f>
        <v>0.8</v>
      </c>
      <c r="M7" s="14">
        <f>USMAT!I7*60%</f>
        <v>0</v>
      </c>
      <c r="N7" s="91">
        <f t="shared" si="3"/>
        <v>0.8</v>
      </c>
      <c r="O7" s="90">
        <f>RaporIPA!T8*40%</f>
        <v>0.8</v>
      </c>
      <c r="P7" s="14">
        <f>USIPA!I7*60%</f>
        <v>0</v>
      </c>
      <c r="Q7" s="91">
        <f t="shared" si="4"/>
        <v>0.8</v>
      </c>
      <c r="R7" s="90">
        <f>RaporIPS!T8*40%</f>
        <v>0.8</v>
      </c>
      <c r="S7" s="14">
        <f>USIPS!I7*60%</f>
        <v>0</v>
      </c>
      <c r="T7" s="91">
        <f t="shared" si="5"/>
        <v>0.8</v>
      </c>
      <c r="U7" s="90">
        <f>RaporSBDP!T8*40%</f>
        <v>0.8</v>
      </c>
      <c r="V7" s="14">
        <f>USSBDP!I7*60%</f>
        <v>0</v>
      </c>
      <c r="W7" s="91">
        <f t="shared" si="6"/>
        <v>0.8</v>
      </c>
      <c r="X7" s="90">
        <f>RaporPJOK!T8*40%</f>
        <v>0.8</v>
      </c>
      <c r="Y7" s="14">
        <f>USPJOK!I7*60%</f>
        <v>0</v>
      </c>
      <c r="Z7" s="91">
        <f t="shared" si="7"/>
        <v>0.8</v>
      </c>
      <c r="AA7" s="90">
        <f>RaporM1!T8*40%</f>
        <v>0.8</v>
      </c>
      <c r="AB7" s="14">
        <f>USMULOK1!I7*60%</f>
        <v>0</v>
      </c>
      <c r="AC7" s="91">
        <f t="shared" si="8"/>
        <v>0.8</v>
      </c>
      <c r="AD7" s="90">
        <f>RaporM2!T8*40%</f>
        <v>0.8</v>
      </c>
      <c r="AE7" s="14">
        <f>USMULOK2!I7*60%</f>
        <v>0</v>
      </c>
      <c r="AF7" s="91">
        <f t="shared" si="9"/>
        <v>0.8</v>
      </c>
      <c r="AG7" s="90">
        <f>RaporM3!T8*40%</f>
        <v>0.8</v>
      </c>
      <c r="AH7" s="14">
        <f>USMULOK3!I7*60%</f>
        <v>0</v>
      </c>
      <c r="AI7" s="91">
        <f t="shared" si="10"/>
        <v>0.8</v>
      </c>
    </row>
    <row r="8" spans="1:35" x14ac:dyDescent="0.25">
      <c r="A8" s="64">
        <v>4</v>
      </c>
      <c r="B8" s="14" t="str">
        <f>'DAFTAR SISWA'!D9</f>
        <v>Bungah Rizki Rokhimah</v>
      </c>
      <c r="C8" s="90">
        <f>' RaporPAI'!T9*40%</f>
        <v>4.4400000000000004</v>
      </c>
      <c r="D8" s="14">
        <f>USPAI!I8*60%</f>
        <v>0</v>
      </c>
      <c r="E8" s="91">
        <f t="shared" si="0"/>
        <v>4.4400000000000004</v>
      </c>
      <c r="F8" s="90">
        <f>RaporPKn!T9*40%</f>
        <v>4.4400000000000004</v>
      </c>
      <c r="G8" s="14">
        <f>USPKN!I8*60%</f>
        <v>0</v>
      </c>
      <c r="H8" s="91">
        <f t="shared" si="1"/>
        <v>4.4400000000000004</v>
      </c>
      <c r="I8" s="90">
        <f>'RaporB.Ind'!T9*40%</f>
        <v>4.4400000000000004</v>
      </c>
      <c r="J8" s="14">
        <f>USB.IND!I8*60%</f>
        <v>0</v>
      </c>
      <c r="K8" s="91">
        <f t="shared" si="2"/>
        <v>4.4400000000000004</v>
      </c>
      <c r="L8" s="90">
        <f>RaporMat!T9*40%</f>
        <v>4.4400000000000004</v>
      </c>
      <c r="M8" s="14">
        <f>USMAT!I8*60%</f>
        <v>0</v>
      </c>
      <c r="N8" s="91">
        <f t="shared" si="3"/>
        <v>4.4400000000000004</v>
      </c>
      <c r="O8" s="90">
        <f>RaporIPA!T9*40%</f>
        <v>4.4400000000000004</v>
      </c>
      <c r="P8" s="14">
        <f>USIPA!I8*60%</f>
        <v>0</v>
      </c>
      <c r="Q8" s="91">
        <f t="shared" si="4"/>
        <v>4.4400000000000004</v>
      </c>
      <c r="R8" s="90">
        <f>RaporIPS!T9*40%</f>
        <v>4.4400000000000004</v>
      </c>
      <c r="S8" s="14">
        <f>USIPS!I8*60%</f>
        <v>0</v>
      </c>
      <c r="T8" s="91">
        <f t="shared" si="5"/>
        <v>4.4400000000000004</v>
      </c>
      <c r="U8" s="90">
        <f>RaporSBDP!T9*40%</f>
        <v>4.4400000000000004</v>
      </c>
      <c r="V8" s="14">
        <f>USSBDP!I8*60%</f>
        <v>0</v>
      </c>
      <c r="W8" s="91">
        <f t="shared" si="6"/>
        <v>4.4400000000000004</v>
      </c>
      <c r="X8" s="90">
        <f>RaporPJOK!T9*40%</f>
        <v>4.4400000000000004</v>
      </c>
      <c r="Y8" s="14">
        <f>USPJOK!I8*60%</f>
        <v>40.799999999999997</v>
      </c>
      <c r="Z8" s="91">
        <f t="shared" si="7"/>
        <v>45.239999999999995</v>
      </c>
      <c r="AA8" s="90">
        <f>RaporM1!T9*40%</f>
        <v>4.4400000000000004</v>
      </c>
      <c r="AB8" s="14">
        <f>USMULOK1!I8*60%</f>
        <v>40.799999999999997</v>
      </c>
      <c r="AC8" s="91">
        <f t="shared" si="8"/>
        <v>45.239999999999995</v>
      </c>
      <c r="AD8" s="90">
        <f>RaporM2!T9*40%</f>
        <v>4.4400000000000004</v>
      </c>
      <c r="AE8" s="14">
        <f>USMULOK2!I8*60%</f>
        <v>40.799999999999997</v>
      </c>
      <c r="AF8" s="91">
        <f t="shared" si="9"/>
        <v>45.239999999999995</v>
      </c>
      <c r="AG8" s="90">
        <f>RaporM3!T9*40%</f>
        <v>4.4400000000000004</v>
      </c>
      <c r="AH8" s="14">
        <f>USMULOK3!I8*60%</f>
        <v>40.799999999999997</v>
      </c>
      <c r="AI8" s="91">
        <f t="shared" si="10"/>
        <v>45.239999999999995</v>
      </c>
    </row>
    <row r="9" spans="1:35" x14ac:dyDescent="0.25">
      <c r="A9" s="64">
        <v>5</v>
      </c>
      <c r="B9" s="14" t="str">
        <f>'DAFTAR SISWA'!D10</f>
        <v>Enggar Megawantoro</v>
      </c>
      <c r="C9" s="90">
        <f>' RaporPAI'!T10*40%</f>
        <v>6.76</v>
      </c>
      <c r="D9" s="14">
        <f>USPAI!I9*60%</f>
        <v>0</v>
      </c>
      <c r="E9" s="91">
        <f t="shared" si="0"/>
        <v>6.76</v>
      </c>
      <c r="F9" s="90">
        <f>RaporPKn!T10*40%</f>
        <v>1.64</v>
      </c>
      <c r="G9" s="14">
        <f>USPKN!I9*60%</f>
        <v>0</v>
      </c>
      <c r="H9" s="91">
        <f t="shared" si="1"/>
        <v>1.64</v>
      </c>
      <c r="I9" s="90">
        <f>'RaporB.Ind'!T10*40%</f>
        <v>1.64</v>
      </c>
      <c r="J9" s="14">
        <f>USB.IND!I9*60%</f>
        <v>0</v>
      </c>
      <c r="K9" s="91">
        <f t="shared" si="2"/>
        <v>1.64</v>
      </c>
      <c r="L9" s="90">
        <f>RaporMat!T10*40%</f>
        <v>6.76</v>
      </c>
      <c r="M9" s="14">
        <f>USMAT!I9*60%</f>
        <v>0</v>
      </c>
      <c r="N9" s="91">
        <f t="shared" si="3"/>
        <v>6.76</v>
      </c>
      <c r="O9" s="90">
        <f>RaporIPA!T10*40%</f>
        <v>1.64</v>
      </c>
      <c r="P9" s="14">
        <f>USIPA!I9*60%</f>
        <v>0</v>
      </c>
      <c r="Q9" s="91">
        <f t="shared" si="4"/>
        <v>1.64</v>
      </c>
      <c r="R9" s="90">
        <f>RaporIPS!T10*40%</f>
        <v>1.64</v>
      </c>
      <c r="S9" s="14">
        <f>USIPS!I9*60%</f>
        <v>0</v>
      </c>
      <c r="T9" s="91">
        <f t="shared" si="5"/>
        <v>1.64</v>
      </c>
      <c r="U9" s="90">
        <f>RaporSBDP!T10*40%</f>
        <v>1.64</v>
      </c>
      <c r="V9" s="14">
        <f>USSBDP!I9*60%</f>
        <v>0</v>
      </c>
      <c r="W9" s="91">
        <f t="shared" si="6"/>
        <v>1.64</v>
      </c>
      <c r="X9" s="90">
        <f>RaporPJOK!T10*40%</f>
        <v>1.64</v>
      </c>
      <c r="Y9" s="14">
        <f>USPJOK!I9*60%</f>
        <v>0</v>
      </c>
      <c r="Z9" s="91">
        <f t="shared" si="7"/>
        <v>1.64</v>
      </c>
      <c r="AA9" s="90">
        <f>RaporM1!T10*40%</f>
        <v>1.64</v>
      </c>
      <c r="AB9" s="14">
        <f>USMULOK1!I9*60%</f>
        <v>0</v>
      </c>
      <c r="AC9" s="91">
        <f t="shared" si="8"/>
        <v>1.64</v>
      </c>
      <c r="AD9" s="90">
        <f>RaporM2!T10*40%</f>
        <v>1.64</v>
      </c>
      <c r="AE9" s="14">
        <f>USMULOK2!I9*60%</f>
        <v>0</v>
      </c>
      <c r="AF9" s="91">
        <f t="shared" si="9"/>
        <v>1.64</v>
      </c>
      <c r="AG9" s="90">
        <f>RaporM3!T10*40%</f>
        <v>1.64</v>
      </c>
      <c r="AH9" s="14">
        <f>USMULOK3!I9*60%</f>
        <v>0</v>
      </c>
      <c r="AI9" s="91">
        <f t="shared" si="10"/>
        <v>1.64</v>
      </c>
    </row>
    <row r="10" spans="1:35" x14ac:dyDescent="0.25">
      <c r="A10" s="64">
        <v>6</v>
      </c>
      <c r="B10" s="14" t="str">
        <f>'DAFTAR SISWA'!D11</f>
        <v xml:space="preserve">Firman Ainur Rahmad </v>
      </c>
      <c r="C10" s="90">
        <f>' RaporPAI'!T11*40%</f>
        <v>1.52</v>
      </c>
      <c r="D10" s="14">
        <f>USPAI!I10*60%</f>
        <v>0</v>
      </c>
      <c r="E10" s="91">
        <f t="shared" si="0"/>
        <v>1.52</v>
      </c>
      <c r="F10" s="90">
        <f>RaporPKn!T11*40%</f>
        <v>1.52</v>
      </c>
      <c r="G10" s="14">
        <f>USPKN!I10*60%</f>
        <v>0</v>
      </c>
      <c r="H10" s="91">
        <f t="shared" si="1"/>
        <v>1.52</v>
      </c>
      <c r="I10" s="90">
        <f>'RaporB.Ind'!T11*40%</f>
        <v>1.52</v>
      </c>
      <c r="J10" s="14">
        <f>USB.IND!I10*60%</f>
        <v>0</v>
      </c>
      <c r="K10" s="91">
        <f t="shared" si="2"/>
        <v>1.52</v>
      </c>
      <c r="L10" s="90">
        <f>RaporMat!T11*40%</f>
        <v>1.52</v>
      </c>
      <c r="M10" s="14">
        <f>USMAT!I10*60%</f>
        <v>0</v>
      </c>
      <c r="N10" s="91">
        <f t="shared" si="3"/>
        <v>1.52</v>
      </c>
      <c r="O10" s="90">
        <f>RaporIPA!T11*40%</f>
        <v>1.52</v>
      </c>
      <c r="P10" s="14">
        <f>USIPA!I10*60%</f>
        <v>0</v>
      </c>
      <c r="Q10" s="91">
        <f t="shared" si="4"/>
        <v>1.52</v>
      </c>
      <c r="R10" s="90">
        <f>RaporIPS!T11*40%</f>
        <v>1.52</v>
      </c>
      <c r="S10" s="14">
        <f>USIPS!I10*60%</f>
        <v>0</v>
      </c>
      <c r="T10" s="91">
        <f t="shared" si="5"/>
        <v>1.52</v>
      </c>
      <c r="U10" s="90">
        <f>RaporSBDP!T11*40%</f>
        <v>1.52</v>
      </c>
      <c r="V10" s="14">
        <f>USSBDP!I10*60%</f>
        <v>0</v>
      </c>
      <c r="W10" s="91">
        <f t="shared" si="6"/>
        <v>1.52</v>
      </c>
      <c r="X10" s="90">
        <f>RaporPJOK!T11*40%</f>
        <v>1.52</v>
      </c>
      <c r="Y10" s="14">
        <f>USPJOK!I10*60%</f>
        <v>0</v>
      </c>
      <c r="Z10" s="91">
        <f t="shared" si="7"/>
        <v>1.52</v>
      </c>
      <c r="AA10" s="90">
        <f>RaporM1!T11*40%</f>
        <v>1.52</v>
      </c>
      <c r="AB10" s="14">
        <f>USMULOK1!I10*60%</f>
        <v>0</v>
      </c>
      <c r="AC10" s="91">
        <f t="shared" si="8"/>
        <v>1.52</v>
      </c>
      <c r="AD10" s="90">
        <f>RaporM2!T11*40%</f>
        <v>1.52</v>
      </c>
      <c r="AE10" s="14">
        <f>USMULOK2!I10*60%</f>
        <v>0</v>
      </c>
      <c r="AF10" s="91">
        <f t="shared" si="9"/>
        <v>1.52</v>
      </c>
      <c r="AG10" s="90">
        <f>RaporM3!T11*40%</f>
        <v>1.52</v>
      </c>
      <c r="AH10" s="14">
        <f>USMULOK3!I10*60%</f>
        <v>0</v>
      </c>
      <c r="AI10" s="91">
        <f t="shared" si="10"/>
        <v>1.52</v>
      </c>
    </row>
    <row r="11" spans="1:35" x14ac:dyDescent="0.25">
      <c r="A11" s="64">
        <v>7</v>
      </c>
      <c r="B11" s="14" t="str">
        <f>'DAFTAR SISWA'!D12</f>
        <v>Indra Setyawan</v>
      </c>
      <c r="C11" s="90">
        <f>' RaporPAI'!T12*40%</f>
        <v>1.4000000000000001</v>
      </c>
      <c r="D11" s="14">
        <f>USPAI!I11*60%</f>
        <v>0</v>
      </c>
      <c r="E11" s="91">
        <f t="shared" si="0"/>
        <v>1.4000000000000001</v>
      </c>
      <c r="F11" s="90">
        <f>RaporPKn!T12*40%</f>
        <v>1.4000000000000001</v>
      </c>
      <c r="G11" s="14">
        <f>USPKN!I11*60%</f>
        <v>0</v>
      </c>
      <c r="H11" s="91">
        <f t="shared" si="1"/>
        <v>1.4000000000000001</v>
      </c>
      <c r="I11" s="90">
        <f>'RaporB.Ind'!T12*40%</f>
        <v>1.4000000000000001</v>
      </c>
      <c r="J11" s="14">
        <f>USB.IND!I11*60%</f>
        <v>0</v>
      </c>
      <c r="K11" s="91">
        <f t="shared" si="2"/>
        <v>1.4000000000000001</v>
      </c>
      <c r="L11" s="90">
        <f>RaporMat!T12*40%</f>
        <v>1.4000000000000001</v>
      </c>
      <c r="M11" s="14">
        <f>USMAT!I11*60%</f>
        <v>0</v>
      </c>
      <c r="N11" s="91">
        <f t="shared" si="3"/>
        <v>1.4000000000000001</v>
      </c>
      <c r="O11" s="90">
        <f>RaporIPA!T12*40%</f>
        <v>1.4000000000000001</v>
      </c>
      <c r="P11" s="14">
        <f>USIPA!I11*60%</f>
        <v>0</v>
      </c>
      <c r="Q11" s="91">
        <f t="shared" si="4"/>
        <v>1.4000000000000001</v>
      </c>
      <c r="R11" s="90">
        <f>RaporIPS!T12*40%</f>
        <v>1.4000000000000001</v>
      </c>
      <c r="S11" s="14">
        <f>USIPS!I11*60%</f>
        <v>0</v>
      </c>
      <c r="T11" s="91">
        <f t="shared" si="5"/>
        <v>1.4000000000000001</v>
      </c>
      <c r="U11" s="90">
        <f>RaporSBDP!T12*40%</f>
        <v>1.4000000000000001</v>
      </c>
      <c r="V11" s="14">
        <f>USSBDP!I11*60%</f>
        <v>0</v>
      </c>
      <c r="W11" s="91">
        <f t="shared" si="6"/>
        <v>1.4000000000000001</v>
      </c>
      <c r="X11" s="90">
        <f>RaporPJOK!T12*40%</f>
        <v>1.4000000000000001</v>
      </c>
      <c r="Y11" s="14">
        <f>USPJOK!I11*60%</f>
        <v>0</v>
      </c>
      <c r="Z11" s="91">
        <f t="shared" si="7"/>
        <v>1.4000000000000001</v>
      </c>
      <c r="AA11" s="90">
        <f>RaporM1!T12*40%</f>
        <v>1.4000000000000001</v>
      </c>
      <c r="AB11" s="14">
        <f>USMULOK1!I11*60%</f>
        <v>0</v>
      </c>
      <c r="AC11" s="91">
        <f t="shared" si="8"/>
        <v>1.4000000000000001</v>
      </c>
      <c r="AD11" s="90">
        <f>RaporM2!T12*40%</f>
        <v>1.4000000000000001</v>
      </c>
      <c r="AE11" s="14">
        <f>USMULOK2!I11*60%</f>
        <v>0</v>
      </c>
      <c r="AF11" s="91">
        <f t="shared" si="9"/>
        <v>1.4000000000000001</v>
      </c>
      <c r="AG11" s="90">
        <f>RaporM3!T12*40%</f>
        <v>1.4000000000000001</v>
      </c>
      <c r="AH11" s="14">
        <f>USMULOK3!I11*60%</f>
        <v>0</v>
      </c>
      <c r="AI11" s="91">
        <f t="shared" si="10"/>
        <v>1.4000000000000001</v>
      </c>
    </row>
    <row r="12" spans="1:35" x14ac:dyDescent="0.25">
      <c r="A12" s="64">
        <v>8</v>
      </c>
      <c r="B12" s="14" t="str">
        <f>'DAFTAR SISWA'!D13</f>
        <v>Ismi Nur Fadilah</v>
      </c>
      <c r="C12" s="90">
        <f>' RaporPAI'!T13*40%</f>
        <v>7.76</v>
      </c>
      <c r="D12" s="14">
        <f>USPAI!I12*60%</f>
        <v>0</v>
      </c>
      <c r="E12" s="91">
        <f t="shared" si="0"/>
        <v>7.76</v>
      </c>
      <c r="F12" s="90">
        <f>RaporPKn!T13*40%</f>
        <v>1.2800000000000002</v>
      </c>
      <c r="G12" s="14">
        <f>USPKN!I12*60%</f>
        <v>0</v>
      </c>
      <c r="H12" s="91">
        <f t="shared" si="1"/>
        <v>1.2800000000000002</v>
      </c>
      <c r="I12" s="90">
        <f>'RaporB.Ind'!T13*40%</f>
        <v>1.2800000000000002</v>
      </c>
      <c r="J12" s="14">
        <f>USB.IND!I12*60%</f>
        <v>0</v>
      </c>
      <c r="K12" s="91">
        <f t="shared" si="2"/>
        <v>1.2800000000000002</v>
      </c>
      <c r="L12" s="90">
        <f>RaporMat!T13*40%</f>
        <v>1.2800000000000002</v>
      </c>
      <c r="M12" s="14">
        <f>USMAT!I12*60%</f>
        <v>0</v>
      </c>
      <c r="N12" s="91">
        <f t="shared" si="3"/>
        <v>1.2800000000000002</v>
      </c>
      <c r="O12" s="90">
        <f>RaporIPA!T13*40%</f>
        <v>1.2800000000000002</v>
      </c>
      <c r="P12" s="14">
        <f>USIPA!I12*60%</f>
        <v>0</v>
      </c>
      <c r="Q12" s="91">
        <f t="shared" si="4"/>
        <v>1.2800000000000002</v>
      </c>
      <c r="R12" s="90">
        <f>RaporIPS!T13*40%</f>
        <v>1.2800000000000002</v>
      </c>
      <c r="S12" s="14">
        <f>USIPS!I12*60%</f>
        <v>0</v>
      </c>
      <c r="T12" s="91">
        <f t="shared" si="5"/>
        <v>1.2800000000000002</v>
      </c>
      <c r="U12" s="90">
        <f>RaporSBDP!T13*40%</f>
        <v>1.2800000000000002</v>
      </c>
      <c r="V12" s="14">
        <f>USSBDP!I12*60%</f>
        <v>0</v>
      </c>
      <c r="W12" s="91">
        <f t="shared" si="6"/>
        <v>1.2800000000000002</v>
      </c>
      <c r="X12" s="90">
        <f>RaporPJOK!T13*40%</f>
        <v>1.2800000000000002</v>
      </c>
      <c r="Y12" s="14">
        <f>USPJOK!I12*60%</f>
        <v>0</v>
      </c>
      <c r="Z12" s="91">
        <f t="shared" si="7"/>
        <v>1.2800000000000002</v>
      </c>
      <c r="AA12" s="90">
        <f>RaporM1!T13*40%</f>
        <v>1.2800000000000002</v>
      </c>
      <c r="AB12" s="14">
        <f>USMULOK1!I12*60%</f>
        <v>0</v>
      </c>
      <c r="AC12" s="91">
        <f t="shared" si="8"/>
        <v>1.2800000000000002</v>
      </c>
      <c r="AD12" s="90">
        <f>RaporM2!T13*40%</f>
        <v>1.2800000000000002</v>
      </c>
      <c r="AE12" s="14">
        <f>USMULOK2!I12*60%</f>
        <v>0</v>
      </c>
      <c r="AF12" s="91">
        <f t="shared" si="9"/>
        <v>1.2800000000000002</v>
      </c>
      <c r="AG12" s="90">
        <f>RaporM3!T13*40%</f>
        <v>1.2800000000000002</v>
      </c>
      <c r="AH12" s="14">
        <f>USMULOK3!I12*60%</f>
        <v>0</v>
      </c>
      <c r="AI12" s="91">
        <f t="shared" si="10"/>
        <v>1.2800000000000002</v>
      </c>
    </row>
    <row r="13" spans="1:35" x14ac:dyDescent="0.25">
      <c r="A13" s="64">
        <v>9</v>
      </c>
      <c r="B13" s="14" t="str">
        <f>'DAFTAR SISWA'!D14</f>
        <v>Jordan Ahmad Kautsar</v>
      </c>
      <c r="C13" s="90">
        <f>' RaporPAI'!T14*40%</f>
        <v>1.1599999999999999</v>
      </c>
      <c r="D13" s="14">
        <f>USPAI!I13*60%</f>
        <v>0</v>
      </c>
      <c r="E13" s="91">
        <f t="shared" si="0"/>
        <v>1.1599999999999999</v>
      </c>
      <c r="F13" s="90">
        <f>RaporPKn!T14*40%</f>
        <v>1.1599999999999999</v>
      </c>
      <c r="G13" s="14">
        <f>USPKN!I13*60%</f>
        <v>0</v>
      </c>
      <c r="H13" s="91">
        <f t="shared" si="1"/>
        <v>1.1599999999999999</v>
      </c>
      <c r="I13" s="90">
        <f>'RaporB.Ind'!T14*40%</f>
        <v>1.1599999999999999</v>
      </c>
      <c r="J13" s="14">
        <f>USB.IND!I13*60%</f>
        <v>0</v>
      </c>
      <c r="K13" s="91">
        <f t="shared" si="2"/>
        <v>1.1599999999999999</v>
      </c>
      <c r="L13" s="90">
        <f>RaporMat!T14*40%</f>
        <v>1.1599999999999999</v>
      </c>
      <c r="M13" s="14">
        <f>USMAT!I13*60%</f>
        <v>0</v>
      </c>
      <c r="N13" s="91">
        <f t="shared" si="3"/>
        <v>1.1599999999999999</v>
      </c>
      <c r="O13" s="90">
        <f>RaporIPA!T14*40%</f>
        <v>1.1599999999999999</v>
      </c>
      <c r="P13" s="14">
        <f>USIPA!I13*60%</f>
        <v>0</v>
      </c>
      <c r="Q13" s="91">
        <f t="shared" si="4"/>
        <v>1.1599999999999999</v>
      </c>
      <c r="R13" s="90">
        <f>RaporIPS!T14*40%</f>
        <v>1.1599999999999999</v>
      </c>
      <c r="S13" s="14">
        <f>USIPS!I13*60%</f>
        <v>0</v>
      </c>
      <c r="T13" s="91">
        <f t="shared" si="5"/>
        <v>1.1599999999999999</v>
      </c>
      <c r="U13" s="90">
        <f>RaporSBDP!T14*40%</f>
        <v>1.1599999999999999</v>
      </c>
      <c r="V13" s="14">
        <f>USSBDP!I13*60%</f>
        <v>0</v>
      </c>
      <c r="W13" s="91">
        <f t="shared" si="6"/>
        <v>1.1599999999999999</v>
      </c>
      <c r="X13" s="90">
        <f>RaporPJOK!T14*40%</f>
        <v>1.1599999999999999</v>
      </c>
      <c r="Y13" s="14">
        <f>USPJOK!I13*60%</f>
        <v>0</v>
      </c>
      <c r="Z13" s="91">
        <f t="shared" si="7"/>
        <v>1.1599999999999999</v>
      </c>
      <c r="AA13" s="90">
        <f>RaporM1!T14*40%</f>
        <v>1.1599999999999999</v>
      </c>
      <c r="AB13" s="14">
        <f>USMULOK1!I13*60%</f>
        <v>0</v>
      </c>
      <c r="AC13" s="91">
        <f t="shared" si="8"/>
        <v>1.1599999999999999</v>
      </c>
      <c r="AD13" s="90">
        <f>RaporM2!T14*40%</f>
        <v>1.1599999999999999</v>
      </c>
      <c r="AE13" s="14">
        <f>USMULOK2!I13*60%</f>
        <v>0</v>
      </c>
      <c r="AF13" s="91">
        <f t="shared" si="9"/>
        <v>1.1599999999999999</v>
      </c>
      <c r="AG13" s="90">
        <f>RaporM3!T14*40%</f>
        <v>1.1599999999999999</v>
      </c>
      <c r="AH13" s="14">
        <f>USMULOK3!I13*60%</f>
        <v>0</v>
      </c>
      <c r="AI13" s="91">
        <f t="shared" si="10"/>
        <v>1.1599999999999999</v>
      </c>
    </row>
    <row r="14" spans="1:35" x14ac:dyDescent="0.25">
      <c r="A14" s="64">
        <v>10</v>
      </c>
      <c r="B14" s="14" t="str">
        <f>'DAFTAR SISWA'!D15</f>
        <v xml:space="preserve">Kahfila Zahra Aulia </v>
      </c>
      <c r="C14" s="90">
        <f>' RaporPAI'!T15*40%</f>
        <v>1.04</v>
      </c>
      <c r="D14" s="14">
        <f>USPAI!I14*60%</f>
        <v>0</v>
      </c>
      <c r="E14" s="91">
        <f t="shared" si="0"/>
        <v>1.04</v>
      </c>
      <c r="F14" s="90">
        <f>RaporPKn!T15*40%</f>
        <v>1.04</v>
      </c>
      <c r="G14" s="14">
        <f>USPKN!I14*60%</f>
        <v>0</v>
      </c>
      <c r="H14" s="91">
        <f t="shared" si="1"/>
        <v>1.04</v>
      </c>
      <c r="I14" s="90">
        <f>'RaporB.Ind'!T15*40%</f>
        <v>1.04</v>
      </c>
      <c r="J14" s="14">
        <f>USB.IND!I14*60%</f>
        <v>0</v>
      </c>
      <c r="K14" s="91">
        <f t="shared" si="2"/>
        <v>1.04</v>
      </c>
      <c r="L14" s="90">
        <f>RaporMat!T15*40%</f>
        <v>1.04</v>
      </c>
      <c r="M14" s="14">
        <f>USMAT!I14*60%</f>
        <v>0</v>
      </c>
      <c r="N14" s="91">
        <f t="shared" si="3"/>
        <v>1.04</v>
      </c>
      <c r="O14" s="90">
        <f>RaporIPA!T15*40%</f>
        <v>1.04</v>
      </c>
      <c r="P14" s="14">
        <f>USIPA!I14*60%</f>
        <v>0</v>
      </c>
      <c r="Q14" s="91">
        <f t="shared" si="4"/>
        <v>1.04</v>
      </c>
      <c r="R14" s="90">
        <f>RaporIPS!T15*40%</f>
        <v>1.04</v>
      </c>
      <c r="S14" s="14">
        <f>USIPS!I14*60%</f>
        <v>0</v>
      </c>
      <c r="T14" s="91">
        <f t="shared" si="5"/>
        <v>1.04</v>
      </c>
      <c r="U14" s="90">
        <f>RaporSBDP!T15*40%</f>
        <v>1.04</v>
      </c>
      <c r="V14" s="14">
        <f>USSBDP!I14*60%</f>
        <v>0</v>
      </c>
      <c r="W14" s="91">
        <f t="shared" si="6"/>
        <v>1.04</v>
      </c>
      <c r="X14" s="90">
        <f>RaporPJOK!T15*40%</f>
        <v>1.04</v>
      </c>
      <c r="Y14" s="14">
        <f>USPJOK!I14*60%</f>
        <v>0</v>
      </c>
      <c r="Z14" s="91">
        <f t="shared" si="7"/>
        <v>1.04</v>
      </c>
      <c r="AA14" s="90">
        <f>RaporM1!T15*40%</f>
        <v>1.04</v>
      </c>
      <c r="AB14" s="14">
        <f>USMULOK1!I14*60%</f>
        <v>0</v>
      </c>
      <c r="AC14" s="91">
        <f t="shared" si="8"/>
        <v>1.04</v>
      </c>
      <c r="AD14" s="90">
        <f>RaporM2!T15*40%</f>
        <v>1.04</v>
      </c>
      <c r="AE14" s="14">
        <f>USMULOK2!I14*60%</f>
        <v>0</v>
      </c>
      <c r="AF14" s="91">
        <f t="shared" si="9"/>
        <v>1.04</v>
      </c>
      <c r="AG14" s="90">
        <f>RaporM3!T15*40%</f>
        <v>1.04</v>
      </c>
      <c r="AH14" s="14">
        <f>USMULOK3!I14*60%</f>
        <v>0</v>
      </c>
      <c r="AI14" s="91">
        <f t="shared" si="10"/>
        <v>1.04</v>
      </c>
    </row>
    <row r="15" spans="1:35" x14ac:dyDescent="0.25">
      <c r="A15" s="64">
        <v>11</v>
      </c>
      <c r="B15" s="14" t="str">
        <f>'DAFTAR SISWA'!D16</f>
        <v>Marvin Aditya Pratama</v>
      </c>
      <c r="C15" s="90">
        <f>' RaporPAI'!T16*40%</f>
        <v>0.91999999999999993</v>
      </c>
      <c r="D15" s="14">
        <f>USPAI!I15*60%</f>
        <v>0</v>
      </c>
      <c r="E15" s="91">
        <f t="shared" si="0"/>
        <v>0.91999999999999993</v>
      </c>
      <c r="F15" s="90">
        <f>RaporPKn!T16*40%</f>
        <v>0.91999999999999993</v>
      </c>
      <c r="G15" s="14">
        <f>USPKN!I15*60%</f>
        <v>0</v>
      </c>
      <c r="H15" s="91">
        <f t="shared" si="1"/>
        <v>0.91999999999999993</v>
      </c>
      <c r="I15" s="90">
        <f>'RaporB.Ind'!T16*40%</f>
        <v>0.91999999999999993</v>
      </c>
      <c r="J15" s="14">
        <f>USB.IND!I15*60%</f>
        <v>0</v>
      </c>
      <c r="K15" s="91">
        <f t="shared" si="2"/>
        <v>0.91999999999999993</v>
      </c>
      <c r="L15" s="90">
        <f>RaporMat!T16*40%</f>
        <v>0.91999999999999993</v>
      </c>
      <c r="M15" s="14">
        <f>USMAT!I15*60%</f>
        <v>0</v>
      </c>
      <c r="N15" s="91">
        <f t="shared" si="3"/>
        <v>0.91999999999999993</v>
      </c>
      <c r="O15" s="90">
        <f>RaporIPA!T16*40%</f>
        <v>0.91999999999999993</v>
      </c>
      <c r="P15" s="14">
        <f>USIPA!I15*60%</f>
        <v>0</v>
      </c>
      <c r="Q15" s="91">
        <f t="shared" si="4"/>
        <v>0.91999999999999993</v>
      </c>
      <c r="R15" s="90">
        <f>RaporIPS!T16*40%</f>
        <v>0.91999999999999993</v>
      </c>
      <c r="S15" s="14">
        <f>USIPS!I15*60%</f>
        <v>0</v>
      </c>
      <c r="T15" s="91">
        <f t="shared" si="5"/>
        <v>0.91999999999999993</v>
      </c>
      <c r="U15" s="90">
        <f>RaporSBDP!T16*40%</f>
        <v>0.91999999999999993</v>
      </c>
      <c r="V15" s="14">
        <f>USSBDP!I15*60%</f>
        <v>0</v>
      </c>
      <c r="W15" s="91">
        <f t="shared" si="6"/>
        <v>0.91999999999999993</v>
      </c>
      <c r="X15" s="90">
        <f>RaporPJOK!T16*40%</f>
        <v>0.91999999999999993</v>
      </c>
      <c r="Y15" s="14">
        <f>USPJOK!I15*60%</f>
        <v>0</v>
      </c>
      <c r="Z15" s="91">
        <f t="shared" si="7"/>
        <v>0.91999999999999993</v>
      </c>
      <c r="AA15" s="90">
        <f>RaporM1!T16*40%</f>
        <v>0.91999999999999993</v>
      </c>
      <c r="AB15" s="14">
        <f>USMULOK1!I15*60%</f>
        <v>0</v>
      </c>
      <c r="AC15" s="91">
        <f t="shared" si="8"/>
        <v>0.91999999999999993</v>
      </c>
      <c r="AD15" s="90">
        <f>RaporM2!T16*40%</f>
        <v>0.91999999999999993</v>
      </c>
      <c r="AE15" s="14">
        <f>USMULOK2!I15*60%</f>
        <v>0</v>
      </c>
      <c r="AF15" s="91">
        <f t="shared" si="9"/>
        <v>0.91999999999999993</v>
      </c>
      <c r="AG15" s="90">
        <f>RaporM3!T16*40%</f>
        <v>0.91999999999999993</v>
      </c>
      <c r="AH15" s="14">
        <f>USMULOK3!I15*60%</f>
        <v>0</v>
      </c>
      <c r="AI15" s="91">
        <f t="shared" si="10"/>
        <v>0.91999999999999993</v>
      </c>
    </row>
    <row r="16" spans="1:35" x14ac:dyDescent="0.25">
      <c r="A16" s="64">
        <v>12</v>
      </c>
      <c r="B16" s="14" t="str">
        <f>'DAFTAR SISWA'!D17</f>
        <v>Muhammad Jibril Al Hafidz</v>
      </c>
      <c r="C16" s="90">
        <f>' RaporPAI'!T17*40%</f>
        <v>0.8</v>
      </c>
      <c r="D16" s="14">
        <f>USPAI!I16*60%</f>
        <v>0</v>
      </c>
      <c r="E16" s="91">
        <f t="shared" si="0"/>
        <v>0.8</v>
      </c>
      <c r="F16" s="90">
        <f>RaporPKn!T17*40%</f>
        <v>0.8</v>
      </c>
      <c r="G16" s="14">
        <f>USPKN!I16*60%</f>
        <v>0</v>
      </c>
      <c r="H16" s="91">
        <f t="shared" si="1"/>
        <v>0.8</v>
      </c>
      <c r="I16" s="90">
        <f>'RaporB.Ind'!T17*40%</f>
        <v>0.8</v>
      </c>
      <c r="J16" s="14">
        <f>USB.IND!I16*60%</f>
        <v>0</v>
      </c>
      <c r="K16" s="91">
        <f t="shared" si="2"/>
        <v>0.8</v>
      </c>
      <c r="L16" s="90">
        <f>RaporMat!T17*40%</f>
        <v>0.8</v>
      </c>
      <c r="M16" s="14">
        <f>USMAT!I16*60%</f>
        <v>0</v>
      </c>
      <c r="N16" s="91">
        <f t="shared" si="3"/>
        <v>0.8</v>
      </c>
      <c r="O16" s="90">
        <f>RaporIPA!T17*40%</f>
        <v>0.8</v>
      </c>
      <c r="P16" s="14">
        <f>USIPA!I16*60%</f>
        <v>0</v>
      </c>
      <c r="Q16" s="91">
        <f t="shared" si="4"/>
        <v>0.8</v>
      </c>
      <c r="R16" s="90">
        <f>RaporIPS!T17*40%</f>
        <v>0.8</v>
      </c>
      <c r="S16" s="14">
        <f>USIPS!I16*60%</f>
        <v>0</v>
      </c>
      <c r="T16" s="91">
        <f t="shared" si="5"/>
        <v>0.8</v>
      </c>
      <c r="U16" s="90">
        <f>RaporSBDP!T17*40%</f>
        <v>0.8</v>
      </c>
      <c r="V16" s="14">
        <f>USSBDP!I16*60%</f>
        <v>0</v>
      </c>
      <c r="W16" s="91">
        <f t="shared" si="6"/>
        <v>0.8</v>
      </c>
      <c r="X16" s="90">
        <f>RaporPJOK!T17*40%</f>
        <v>0.8</v>
      </c>
      <c r="Y16" s="14">
        <f>USPJOK!I16*60%</f>
        <v>0</v>
      </c>
      <c r="Z16" s="91">
        <f t="shared" si="7"/>
        <v>0.8</v>
      </c>
      <c r="AA16" s="90">
        <f>RaporM1!T17*40%</f>
        <v>0.8</v>
      </c>
      <c r="AB16" s="14">
        <f>USMULOK1!I16*60%</f>
        <v>0</v>
      </c>
      <c r="AC16" s="91">
        <f t="shared" si="8"/>
        <v>0.8</v>
      </c>
      <c r="AD16" s="90">
        <f>RaporM2!T17*40%</f>
        <v>0.8</v>
      </c>
      <c r="AE16" s="14">
        <f>USMULOK2!I16*60%</f>
        <v>0</v>
      </c>
      <c r="AF16" s="91">
        <f t="shared" si="9"/>
        <v>0.8</v>
      </c>
      <c r="AG16" s="90">
        <f>RaporM3!T17*40%</f>
        <v>0.8</v>
      </c>
      <c r="AH16" s="14">
        <f>USMULOK3!I16*60%</f>
        <v>0</v>
      </c>
      <c r="AI16" s="91">
        <f t="shared" si="10"/>
        <v>0.8</v>
      </c>
    </row>
    <row r="17" spans="1:35" x14ac:dyDescent="0.25">
      <c r="A17" s="64">
        <v>13</v>
      </c>
      <c r="B17" s="14" t="str">
        <f>'DAFTAR SISWA'!D18</f>
        <v>Muhammad Khoirun Hanafi</v>
      </c>
      <c r="C17" s="90">
        <f>' RaporPAI'!T18*40%</f>
        <v>0.68</v>
      </c>
      <c r="D17" s="14">
        <f>USPAI!I17*60%</f>
        <v>0</v>
      </c>
      <c r="E17" s="91">
        <f t="shared" si="0"/>
        <v>0.68</v>
      </c>
      <c r="F17" s="90">
        <f>RaporPKn!T18*40%</f>
        <v>0.68</v>
      </c>
      <c r="G17" s="14">
        <f>USPKN!I17*60%</f>
        <v>0</v>
      </c>
      <c r="H17" s="91">
        <f t="shared" si="1"/>
        <v>0.68</v>
      </c>
      <c r="I17" s="90">
        <f>'RaporB.Ind'!T18*40%</f>
        <v>0.68</v>
      </c>
      <c r="J17" s="14">
        <f>USB.IND!I17*60%</f>
        <v>0</v>
      </c>
      <c r="K17" s="91">
        <f t="shared" si="2"/>
        <v>0.68</v>
      </c>
      <c r="L17" s="90">
        <f>RaporMat!T18*40%</f>
        <v>0.68</v>
      </c>
      <c r="M17" s="14">
        <f>USMAT!I17*60%</f>
        <v>0</v>
      </c>
      <c r="N17" s="91">
        <f t="shared" si="3"/>
        <v>0.68</v>
      </c>
      <c r="O17" s="90">
        <f>RaporIPA!T18*40%</f>
        <v>0.68</v>
      </c>
      <c r="P17" s="14">
        <f>USIPA!I17*60%</f>
        <v>0</v>
      </c>
      <c r="Q17" s="91">
        <f t="shared" si="4"/>
        <v>0.68</v>
      </c>
      <c r="R17" s="90">
        <f>RaporIPS!T18*40%</f>
        <v>0.68</v>
      </c>
      <c r="S17" s="14">
        <f>USIPS!I17*60%</f>
        <v>0</v>
      </c>
      <c r="T17" s="91">
        <f t="shared" si="5"/>
        <v>0.68</v>
      </c>
      <c r="U17" s="90">
        <f>RaporSBDP!T18*40%</f>
        <v>0.68</v>
      </c>
      <c r="V17" s="14">
        <f>USSBDP!I17*60%</f>
        <v>0</v>
      </c>
      <c r="W17" s="91">
        <f t="shared" si="6"/>
        <v>0.68</v>
      </c>
      <c r="X17" s="90">
        <f>RaporPJOK!T18*40%</f>
        <v>0.68</v>
      </c>
      <c r="Y17" s="14">
        <f>USPJOK!I17*60%</f>
        <v>0</v>
      </c>
      <c r="Z17" s="91">
        <f t="shared" si="7"/>
        <v>0.68</v>
      </c>
      <c r="AA17" s="90">
        <f>RaporM1!T18*40%</f>
        <v>0.68</v>
      </c>
      <c r="AB17" s="14">
        <f>USMULOK1!I17*60%</f>
        <v>0</v>
      </c>
      <c r="AC17" s="91">
        <f t="shared" si="8"/>
        <v>0.68</v>
      </c>
      <c r="AD17" s="90">
        <f>RaporM2!T18*40%</f>
        <v>0.68</v>
      </c>
      <c r="AE17" s="14">
        <f>USMULOK2!I17*60%</f>
        <v>0</v>
      </c>
      <c r="AF17" s="91">
        <f t="shared" si="9"/>
        <v>0.68</v>
      </c>
      <c r="AG17" s="90">
        <f>RaporM3!T18*40%</f>
        <v>0.68</v>
      </c>
      <c r="AH17" s="14">
        <f>USMULOK3!I17*60%</f>
        <v>0</v>
      </c>
      <c r="AI17" s="91">
        <f t="shared" si="10"/>
        <v>0.68</v>
      </c>
    </row>
    <row r="18" spans="1:35" x14ac:dyDescent="0.25">
      <c r="A18" s="64">
        <v>14</v>
      </c>
      <c r="B18" s="14" t="str">
        <f>'DAFTAR SISWA'!D19</f>
        <v>Nila Nafira</v>
      </c>
      <c r="C18" s="90">
        <f>' RaporPAI'!T19*40%</f>
        <v>0.55999999999999994</v>
      </c>
      <c r="D18" s="14">
        <f>USPAI!I18*60%</f>
        <v>0</v>
      </c>
      <c r="E18" s="91">
        <f t="shared" si="0"/>
        <v>0.55999999999999994</v>
      </c>
      <c r="F18" s="90">
        <f>RaporPKn!T19*40%</f>
        <v>0.55999999999999994</v>
      </c>
      <c r="G18" s="14">
        <f>USPKN!I18*60%</f>
        <v>0</v>
      </c>
      <c r="H18" s="91">
        <f t="shared" si="1"/>
        <v>0.55999999999999994</v>
      </c>
      <c r="I18" s="90">
        <f>'RaporB.Ind'!T19*40%</f>
        <v>0.55999999999999994</v>
      </c>
      <c r="J18" s="14">
        <f>USB.IND!I18*60%</f>
        <v>0</v>
      </c>
      <c r="K18" s="91">
        <f t="shared" si="2"/>
        <v>0.55999999999999994</v>
      </c>
      <c r="L18" s="90">
        <f>RaporMat!T19*40%</f>
        <v>0.55999999999999994</v>
      </c>
      <c r="M18" s="14">
        <f>USMAT!I18*60%</f>
        <v>0</v>
      </c>
      <c r="N18" s="91">
        <f t="shared" si="3"/>
        <v>0.55999999999999994</v>
      </c>
      <c r="O18" s="90">
        <f>RaporIPA!T19*40%</f>
        <v>0.55999999999999994</v>
      </c>
      <c r="P18" s="14">
        <f>USIPA!I18*60%</f>
        <v>0</v>
      </c>
      <c r="Q18" s="91">
        <f t="shared" si="4"/>
        <v>0.55999999999999994</v>
      </c>
      <c r="R18" s="90">
        <f>RaporIPS!T19*40%</f>
        <v>0.55999999999999994</v>
      </c>
      <c r="S18" s="14">
        <f>USIPS!I18*60%</f>
        <v>0</v>
      </c>
      <c r="T18" s="91">
        <f t="shared" si="5"/>
        <v>0.55999999999999994</v>
      </c>
      <c r="U18" s="90">
        <f>RaporSBDP!T19*40%</f>
        <v>0.55999999999999994</v>
      </c>
      <c r="V18" s="14">
        <f>USSBDP!I18*60%</f>
        <v>0</v>
      </c>
      <c r="W18" s="91">
        <f t="shared" si="6"/>
        <v>0.55999999999999994</v>
      </c>
      <c r="X18" s="90">
        <f>RaporPJOK!T19*40%</f>
        <v>0.55999999999999994</v>
      </c>
      <c r="Y18" s="14">
        <f>USPJOK!I18*60%</f>
        <v>0</v>
      </c>
      <c r="Z18" s="91">
        <f t="shared" si="7"/>
        <v>0.55999999999999994</v>
      </c>
      <c r="AA18" s="90">
        <f>RaporM1!T19*40%</f>
        <v>0.55999999999999994</v>
      </c>
      <c r="AB18" s="14">
        <f>USMULOK1!I18*60%</f>
        <v>0</v>
      </c>
      <c r="AC18" s="91">
        <f t="shared" si="8"/>
        <v>0.55999999999999994</v>
      </c>
      <c r="AD18" s="90">
        <f>RaporM2!T19*40%</f>
        <v>0.55999999999999994</v>
      </c>
      <c r="AE18" s="14">
        <f>USMULOK2!I18*60%</f>
        <v>0</v>
      </c>
      <c r="AF18" s="91">
        <f t="shared" si="9"/>
        <v>0.55999999999999994</v>
      </c>
      <c r="AG18" s="90">
        <f>RaporM3!T19*40%</f>
        <v>0.55999999999999994</v>
      </c>
      <c r="AH18" s="14">
        <f>USMULOK3!I18*60%</f>
        <v>0</v>
      </c>
      <c r="AI18" s="91">
        <f t="shared" si="10"/>
        <v>0.55999999999999994</v>
      </c>
    </row>
    <row r="19" spans="1:35" x14ac:dyDescent="0.25">
      <c r="A19" s="64">
        <v>15</v>
      </c>
      <c r="B19" s="14" t="str">
        <f>'DAFTAR SISWA'!D20</f>
        <v xml:space="preserve">Oktavia Vivi Novita </v>
      </c>
      <c r="C19" s="90">
        <f>' RaporPAI'!T20*40%</f>
        <v>0.44000000000000083</v>
      </c>
      <c r="D19" s="14">
        <f>USPAI!I19*60%</f>
        <v>0</v>
      </c>
      <c r="E19" s="91">
        <f t="shared" si="0"/>
        <v>0.44000000000000083</v>
      </c>
      <c r="F19" s="90">
        <f>RaporPKn!T20*40%</f>
        <v>0.44000000000000083</v>
      </c>
      <c r="G19" s="14">
        <f>USPKN!I19*60%</f>
        <v>0</v>
      </c>
      <c r="H19" s="91">
        <f t="shared" si="1"/>
        <v>0.44000000000000083</v>
      </c>
      <c r="I19" s="90">
        <f>'RaporB.Ind'!T20*40%</f>
        <v>0.44000000000000083</v>
      </c>
      <c r="J19" s="14">
        <f>USB.IND!I19*60%</f>
        <v>0</v>
      </c>
      <c r="K19" s="91">
        <f t="shared" si="2"/>
        <v>0.44000000000000083</v>
      </c>
      <c r="L19" s="90">
        <f>RaporMat!T20*40%</f>
        <v>0.44000000000000083</v>
      </c>
      <c r="M19" s="14">
        <f>USMAT!I19*60%</f>
        <v>0</v>
      </c>
      <c r="N19" s="91">
        <f t="shared" si="3"/>
        <v>0.44000000000000083</v>
      </c>
      <c r="O19" s="90">
        <f>RaporIPA!T20*40%</f>
        <v>0.44000000000000083</v>
      </c>
      <c r="P19" s="14">
        <f>USIPA!I19*60%</f>
        <v>0</v>
      </c>
      <c r="Q19" s="91">
        <f t="shared" si="4"/>
        <v>0.44000000000000083</v>
      </c>
      <c r="R19" s="90">
        <f>RaporIPS!T20*40%</f>
        <v>0.44000000000000083</v>
      </c>
      <c r="S19" s="14">
        <f>USIPS!I19*60%</f>
        <v>0</v>
      </c>
      <c r="T19" s="91">
        <f t="shared" si="5"/>
        <v>0.44000000000000083</v>
      </c>
      <c r="U19" s="90">
        <f>RaporSBDP!T20*40%</f>
        <v>0.44000000000000083</v>
      </c>
      <c r="V19" s="14">
        <f>USSBDP!I19*60%</f>
        <v>0</v>
      </c>
      <c r="W19" s="91">
        <f t="shared" si="6"/>
        <v>0.44000000000000083</v>
      </c>
      <c r="X19" s="90">
        <f>RaporPJOK!T20*40%</f>
        <v>0.44000000000000083</v>
      </c>
      <c r="Y19" s="14">
        <f>USPJOK!I19*60%</f>
        <v>0</v>
      </c>
      <c r="Z19" s="91">
        <f t="shared" si="7"/>
        <v>0.44000000000000083</v>
      </c>
      <c r="AA19" s="90">
        <f>RaporM1!T20*40%</f>
        <v>0.44000000000000083</v>
      </c>
      <c r="AB19" s="14">
        <f>USMULOK1!I19*60%</f>
        <v>0</v>
      </c>
      <c r="AC19" s="91">
        <f t="shared" si="8"/>
        <v>0.44000000000000083</v>
      </c>
      <c r="AD19" s="90">
        <f>RaporM2!T20*40%</f>
        <v>0.44000000000000083</v>
      </c>
      <c r="AE19" s="14">
        <f>USMULOK2!I19*60%</f>
        <v>0</v>
      </c>
      <c r="AF19" s="91">
        <f t="shared" si="9"/>
        <v>0.44000000000000083</v>
      </c>
      <c r="AG19" s="90">
        <f>RaporM3!T20*40%</f>
        <v>0.44000000000000083</v>
      </c>
      <c r="AH19" s="14">
        <f>USMULOK3!I19*60%</f>
        <v>0</v>
      </c>
      <c r="AI19" s="91">
        <f t="shared" si="10"/>
        <v>0.44000000000000083</v>
      </c>
    </row>
    <row r="20" spans="1:35" x14ac:dyDescent="0.25">
      <c r="A20" s="64">
        <v>16</v>
      </c>
      <c r="B20" s="14" t="str">
        <f>'DAFTAR SISWA'!D21</f>
        <v>Patricia Chiquitita</v>
      </c>
      <c r="C20" s="90">
        <f>' RaporPAI'!T21*40%</f>
        <v>0.32000000000000173</v>
      </c>
      <c r="D20" s="14">
        <f>USPAI!I20*60%</f>
        <v>0</v>
      </c>
      <c r="E20" s="91">
        <f t="shared" si="0"/>
        <v>0.32000000000000173</v>
      </c>
      <c r="F20" s="90">
        <f>RaporPKn!T21*40%</f>
        <v>0.32000000000000173</v>
      </c>
      <c r="G20" s="14">
        <f>USPKN!I20*60%</f>
        <v>0</v>
      </c>
      <c r="H20" s="91">
        <f t="shared" si="1"/>
        <v>0.32000000000000173</v>
      </c>
      <c r="I20" s="90">
        <f>'RaporB.Ind'!T21*40%</f>
        <v>0.32000000000000173</v>
      </c>
      <c r="J20" s="14">
        <f>USB.IND!I20*60%</f>
        <v>0</v>
      </c>
      <c r="K20" s="91">
        <f t="shared" si="2"/>
        <v>0.32000000000000173</v>
      </c>
      <c r="L20" s="90">
        <f>RaporMat!T21*40%</f>
        <v>0.32000000000000173</v>
      </c>
      <c r="M20" s="14">
        <f>USMAT!I20*60%</f>
        <v>0</v>
      </c>
      <c r="N20" s="91">
        <f t="shared" si="3"/>
        <v>0.32000000000000173</v>
      </c>
      <c r="O20" s="90">
        <f>RaporIPA!T21*40%</f>
        <v>0.32000000000000173</v>
      </c>
      <c r="P20" s="14">
        <f>USIPA!I20*60%</f>
        <v>0</v>
      </c>
      <c r="Q20" s="91">
        <f t="shared" si="4"/>
        <v>0.32000000000000173</v>
      </c>
      <c r="R20" s="90">
        <f>RaporIPS!T21*40%</f>
        <v>0.32000000000000173</v>
      </c>
      <c r="S20" s="14">
        <f>USIPS!I20*60%</f>
        <v>0</v>
      </c>
      <c r="T20" s="91">
        <f t="shared" si="5"/>
        <v>0.32000000000000173</v>
      </c>
      <c r="U20" s="90">
        <f>RaporSBDP!T21*40%</f>
        <v>0.32000000000000173</v>
      </c>
      <c r="V20" s="14">
        <f>USSBDP!I20*60%</f>
        <v>0</v>
      </c>
      <c r="W20" s="91">
        <f t="shared" si="6"/>
        <v>0.32000000000000173</v>
      </c>
      <c r="X20" s="90">
        <f>RaporPJOK!T21*40%</f>
        <v>0.32000000000000173</v>
      </c>
      <c r="Y20" s="14">
        <f>USPJOK!I20*60%</f>
        <v>0</v>
      </c>
      <c r="Z20" s="91">
        <f t="shared" si="7"/>
        <v>0.32000000000000173</v>
      </c>
      <c r="AA20" s="90">
        <f>RaporM1!T21*40%</f>
        <v>0.32000000000000173</v>
      </c>
      <c r="AB20" s="14">
        <f>USMULOK1!I20*60%</f>
        <v>0</v>
      </c>
      <c r="AC20" s="91">
        <f t="shared" si="8"/>
        <v>0.32000000000000173</v>
      </c>
      <c r="AD20" s="90">
        <f>RaporM2!T21*40%</f>
        <v>0.32000000000000173</v>
      </c>
      <c r="AE20" s="14">
        <f>USMULOK2!I20*60%</f>
        <v>0</v>
      </c>
      <c r="AF20" s="91">
        <f t="shared" si="9"/>
        <v>0.32000000000000173</v>
      </c>
      <c r="AG20" s="90">
        <f>RaporM3!T21*40%</f>
        <v>0.32000000000000173</v>
      </c>
      <c r="AH20" s="14">
        <f>USMULOK3!I20*60%</f>
        <v>0</v>
      </c>
      <c r="AI20" s="91">
        <f t="shared" si="10"/>
        <v>0.32000000000000173</v>
      </c>
    </row>
    <row r="21" spans="1:35" x14ac:dyDescent="0.25">
      <c r="A21" s="64">
        <v>17</v>
      </c>
      <c r="B21" s="14" t="str">
        <f>'DAFTAR SISWA'!D22</f>
        <v>Rafa Aditya</v>
      </c>
      <c r="C21" s="90">
        <f>' RaporPAI'!T22*40%</f>
        <v>0.20000000000000157</v>
      </c>
      <c r="D21" s="14">
        <f>USPAI!I21*60%</f>
        <v>0</v>
      </c>
      <c r="E21" s="91">
        <f t="shared" si="0"/>
        <v>0.20000000000000157</v>
      </c>
      <c r="F21" s="90">
        <f>RaporPKn!T22*40%</f>
        <v>0.20000000000000157</v>
      </c>
      <c r="G21" s="14">
        <f>USPKN!I21*60%</f>
        <v>0</v>
      </c>
      <c r="H21" s="91">
        <f t="shared" si="1"/>
        <v>0.20000000000000157</v>
      </c>
      <c r="I21" s="90">
        <f>'RaporB.Ind'!T22*40%</f>
        <v>0.20000000000000157</v>
      </c>
      <c r="J21" s="14">
        <f>USB.IND!I21*60%</f>
        <v>0</v>
      </c>
      <c r="K21" s="91">
        <f t="shared" si="2"/>
        <v>0.20000000000000157</v>
      </c>
      <c r="L21" s="90">
        <f>RaporMat!T22*40%</f>
        <v>0.20000000000000157</v>
      </c>
      <c r="M21" s="14">
        <f>USMAT!I21*60%</f>
        <v>0</v>
      </c>
      <c r="N21" s="91">
        <f t="shared" si="3"/>
        <v>0.20000000000000157</v>
      </c>
      <c r="O21" s="90">
        <f>RaporIPA!T22*40%</f>
        <v>0.20000000000000157</v>
      </c>
      <c r="P21" s="14">
        <f>USIPA!I21*60%</f>
        <v>0</v>
      </c>
      <c r="Q21" s="91">
        <f t="shared" si="4"/>
        <v>0.20000000000000157</v>
      </c>
      <c r="R21" s="90">
        <f>RaporIPS!T22*40%</f>
        <v>0.20000000000000157</v>
      </c>
      <c r="S21" s="14">
        <f>USIPS!I21*60%</f>
        <v>0</v>
      </c>
      <c r="T21" s="91">
        <f t="shared" si="5"/>
        <v>0.20000000000000157</v>
      </c>
      <c r="U21" s="90">
        <f>RaporSBDP!T22*40%</f>
        <v>0.20000000000000157</v>
      </c>
      <c r="V21" s="14">
        <f>USSBDP!I21*60%</f>
        <v>0</v>
      </c>
      <c r="W21" s="91">
        <f t="shared" si="6"/>
        <v>0.20000000000000157</v>
      </c>
      <c r="X21" s="90">
        <f>RaporPJOK!T22*40%</f>
        <v>0.20000000000000157</v>
      </c>
      <c r="Y21" s="14">
        <f>USPJOK!I21*60%</f>
        <v>0</v>
      </c>
      <c r="Z21" s="91">
        <f t="shared" si="7"/>
        <v>0.20000000000000157</v>
      </c>
      <c r="AA21" s="90">
        <f>RaporM1!T22*40%</f>
        <v>0.20000000000000157</v>
      </c>
      <c r="AB21" s="14">
        <f>USMULOK1!I21*60%</f>
        <v>0</v>
      </c>
      <c r="AC21" s="91">
        <f t="shared" si="8"/>
        <v>0.20000000000000157</v>
      </c>
      <c r="AD21" s="90">
        <f>RaporM2!T22*40%</f>
        <v>0.20000000000000157</v>
      </c>
      <c r="AE21" s="14">
        <f>USMULOK2!I21*60%</f>
        <v>0</v>
      </c>
      <c r="AF21" s="91">
        <f t="shared" si="9"/>
        <v>0.20000000000000157</v>
      </c>
      <c r="AG21" s="90">
        <f>RaporM3!T22*40%</f>
        <v>0.20000000000000157</v>
      </c>
      <c r="AH21" s="14">
        <f>USMULOK3!I21*60%</f>
        <v>0</v>
      </c>
      <c r="AI21" s="91">
        <f t="shared" si="10"/>
        <v>0.20000000000000157</v>
      </c>
    </row>
    <row r="22" spans="1:35" x14ac:dyDescent="0.25">
      <c r="A22" s="64">
        <v>18</v>
      </c>
      <c r="B22" s="14" t="str">
        <f>'DAFTAR SISWA'!D23</f>
        <v>Rifah Akaya Udin</v>
      </c>
      <c r="C22" s="90">
        <f>' RaporPAI'!T23*40%</f>
        <v>8.000000000000157E-2</v>
      </c>
      <c r="D22" s="14">
        <f>USPAI!I22*60%</f>
        <v>0</v>
      </c>
      <c r="E22" s="91">
        <f t="shared" si="0"/>
        <v>8.000000000000157E-2</v>
      </c>
      <c r="F22" s="90">
        <f>RaporPKn!T23*40%</f>
        <v>8.000000000000157E-2</v>
      </c>
      <c r="G22" s="14">
        <f>USPKN!I22*60%</f>
        <v>0</v>
      </c>
      <c r="H22" s="91">
        <f t="shared" si="1"/>
        <v>8.000000000000157E-2</v>
      </c>
      <c r="I22" s="90">
        <f>'RaporB.Ind'!T23*40%</f>
        <v>8.000000000000157E-2</v>
      </c>
      <c r="J22" s="14">
        <f>USB.IND!I22*60%</f>
        <v>0</v>
      </c>
      <c r="K22" s="91">
        <f t="shared" si="2"/>
        <v>8.000000000000157E-2</v>
      </c>
      <c r="L22" s="90">
        <f>RaporMat!T23*40%</f>
        <v>8.000000000000157E-2</v>
      </c>
      <c r="M22" s="14">
        <f>USMAT!I22*60%</f>
        <v>0</v>
      </c>
      <c r="N22" s="91">
        <f t="shared" si="3"/>
        <v>8.000000000000157E-2</v>
      </c>
      <c r="O22" s="90">
        <f>RaporIPA!T23*40%</f>
        <v>8.000000000000157E-2</v>
      </c>
      <c r="P22" s="14">
        <f>USIPA!I22*60%</f>
        <v>0</v>
      </c>
      <c r="Q22" s="91">
        <f t="shared" si="4"/>
        <v>8.000000000000157E-2</v>
      </c>
      <c r="R22" s="90">
        <f>RaporIPS!T23*40%</f>
        <v>8.000000000000157E-2</v>
      </c>
      <c r="S22" s="14">
        <f>USIPS!I22*60%</f>
        <v>0</v>
      </c>
      <c r="T22" s="91">
        <f t="shared" si="5"/>
        <v>8.000000000000157E-2</v>
      </c>
      <c r="U22" s="90">
        <f>RaporSBDP!T23*40%</f>
        <v>8.000000000000157E-2</v>
      </c>
      <c r="V22" s="14">
        <f>USSBDP!I22*60%</f>
        <v>0</v>
      </c>
      <c r="W22" s="91">
        <f t="shared" si="6"/>
        <v>8.000000000000157E-2</v>
      </c>
      <c r="X22" s="90">
        <f>RaporPJOK!T23*40%</f>
        <v>8.000000000000157E-2</v>
      </c>
      <c r="Y22" s="14">
        <f>USPJOK!I22*60%</f>
        <v>0</v>
      </c>
      <c r="Z22" s="91">
        <f t="shared" si="7"/>
        <v>8.000000000000157E-2</v>
      </c>
      <c r="AA22" s="90">
        <f>RaporM1!T23*40%</f>
        <v>8.000000000000157E-2</v>
      </c>
      <c r="AB22" s="14">
        <f>USMULOK1!I22*60%</f>
        <v>0</v>
      </c>
      <c r="AC22" s="91">
        <f t="shared" si="8"/>
        <v>8.000000000000157E-2</v>
      </c>
      <c r="AD22" s="90">
        <f>RaporM2!T23*40%</f>
        <v>8.000000000000157E-2</v>
      </c>
      <c r="AE22" s="14">
        <f>USMULOK2!I22*60%</f>
        <v>0</v>
      </c>
      <c r="AF22" s="91">
        <f t="shared" si="9"/>
        <v>8.000000000000157E-2</v>
      </c>
      <c r="AG22" s="90">
        <f>RaporM3!T23*40%</f>
        <v>8.000000000000157E-2</v>
      </c>
      <c r="AH22" s="14">
        <f>USMULOK3!I22*60%</f>
        <v>0</v>
      </c>
      <c r="AI22" s="91">
        <f t="shared" si="10"/>
        <v>8.000000000000157E-2</v>
      </c>
    </row>
    <row r="23" spans="1:35" x14ac:dyDescent="0.25">
      <c r="A23" s="64">
        <v>19</v>
      </c>
      <c r="B23" s="14" t="str">
        <f>'DAFTAR SISWA'!D24</f>
        <v>Rifky Ardiansyah</v>
      </c>
      <c r="C23" s="90">
        <f>' RaporPAI'!T24*40%</f>
        <v>-3.9999999999998294E-2</v>
      </c>
      <c r="D23" s="14">
        <f>USPAI!I23*60%</f>
        <v>0</v>
      </c>
      <c r="E23" s="91">
        <f t="shared" si="0"/>
        <v>-3.9999999999998294E-2</v>
      </c>
      <c r="F23" s="90">
        <f>RaporPKn!T24*40%</f>
        <v>-3.9999999999998294E-2</v>
      </c>
      <c r="G23" s="14">
        <f>USPKN!I23*60%</f>
        <v>0</v>
      </c>
      <c r="H23" s="91">
        <f t="shared" si="1"/>
        <v>-3.9999999999998294E-2</v>
      </c>
      <c r="I23" s="90">
        <f>'RaporB.Ind'!T24*40%</f>
        <v>-3.9999999999998294E-2</v>
      </c>
      <c r="J23" s="14">
        <f>USB.IND!I23*60%</f>
        <v>0</v>
      </c>
      <c r="K23" s="91">
        <f t="shared" si="2"/>
        <v>-3.9999999999998294E-2</v>
      </c>
      <c r="L23" s="90">
        <f>RaporMat!T24*40%</f>
        <v>-3.9999999999998294E-2</v>
      </c>
      <c r="M23" s="14">
        <f>USMAT!I23*60%</f>
        <v>0</v>
      </c>
      <c r="N23" s="91">
        <f t="shared" si="3"/>
        <v>-3.9999999999998294E-2</v>
      </c>
      <c r="O23" s="90">
        <f>RaporIPA!T24*40%</f>
        <v>-3.9999999999998294E-2</v>
      </c>
      <c r="P23" s="14">
        <f>USIPA!I23*60%</f>
        <v>0</v>
      </c>
      <c r="Q23" s="91">
        <f t="shared" si="4"/>
        <v>-3.9999999999998294E-2</v>
      </c>
      <c r="R23" s="90">
        <f>RaporIPS!T24*40%</f>
        <v>-3.9999999999998294E-2</v>
      </c>
      <c r="S23" s="14">
        <f>USIPS!I23*60%</f>
        <v>0</v>
      </c>
      <c r="T23" s="91">
        <f t="shared" si="5"/>
        <v>-3.9999999999998294E-2</v>
      </c>
      <c r="U23" s="90">
        <f>RaporSBDP!T24*40%</f>
        <v>-3.9999999999998294E-2</v>
      </c>
      <c r="V23" s="14">
        <f>USSBDP!I23*60%</f>
        <v>0</v>
      </c>
      <c r="W23" s="91">
        <f t="shared" si="6"/>
        <v>-3.9999999999998294E-2</v>
      </c>
      <c r="X23" s="90">
        <f>RaporPJOK!T24*40%</f>
        <v>-3.9999999999998294E-2</v>
      </c>
      <c r="Y23" s="14">
        <f>USPJOK!I23*60%</f>
        <v>0</v>
      </c>
      <c r="Z23" s="91">
        <f t="shared" si="7"/>
        <v>-3.9999999999998294E-2</v>
      </c>
      <c r="AA23" s="90">
        <f>RaporM1!T24*40%</f>
        <v>-3.9999999999998294E-2</v>
      </c>
      <c r="AB23" s="14">
        <f>USMULOK1!I23*60%</f>
        <v>0</v>
      </c>
      <c r="AC23" s="91">
        <f t="shared" si="8"/>
        <v>-3.9999999999998294E-2</v>
      </c>
      <c r="AD23" s="90">
        <f>RaporM2!T24*40%</f>
        <v>-3.9999999999998294E-2</v>
      </c>
      <c r="AE23" s="14">
        <f>USMULOK2!I23*60%</f>
        <v>0</v>
      </c>
      <c r="AF23" s="91">
        <f t="shared" si="9"/>
        <v>-3.9999999999998294E-2</v>
      </c>
      <c r="AG23" s="90">
        <f>RaporM3!T24*40%</f>
        <v>-3.9999999999998294E-2</v>
      </c>
      <c r="AH23" s="14">
        <f>USMULOK3!I23*60%</f>
        <v>0</v>
      </c>
      <c r="AI23" s="91">
        <f t="shared" si="10"/>
        <v>-3.9999999999998294E-2</v>
      </c>
    </row>
    <row r="24" spans="1:35" x14ac:dyDescent="0.25">
      <c r="A24" s="64">
        <v>20</v>
      </c>
      <c r="B24" s="14" t="str">
        <f>'DAFTAR SISWA'!D25</f>
        <v>Rizal Hendriawan</v>
      </c>
      <c r="C24" s="90">
        <f>' RaporPAI'!T25*40%</f>
        <v>-0.15999999999999831</v>
      </c>
      <c r="D24" s="14">
        <f>USPAI!I24*60%</f>
        <v>0</v>
      </c>
      <c r="E24" s="91">
        <f t="shared" si="0"/>
        <v>-0.15999999999999831</v>
      </c>
      <c r="F24" s="90">
        <f>RaporPKn!T25*40%</f>
        <v>-0.15999999999999831</v>
      </c>
      <c r="G24" s="14">
        <f>USPKN!I24*60%</f>
        <v>0</v>
      </c>
      <c r="H24" s="91">
        <f t="shared" si="1"/>
        <v>-0.15999999999999831</v>
      </c>
      <c r="I24" s="90">
        <f>'RaporB.Ind'!T25*40%</f>
        <v>-0.15999999999999831</v>
      </c>
      <c r="J24" s="14">
        <f>USB.IND!I24*60%</f>
        <v>0</v>
      </c>
      <c r="K24" s="91">
        <f t="shared" si="2"/>
        <v>-0.15999999999999831</v>
      </c>
      <c r="L24" s="90">
        <f>RaporMat!T25*40%</f>
        <v>-0.15999999999999831</v>
      </c>
      <c r="M24" s="14">
        <f>USMAT!I24*60%</f>
        <v>0</v>
      </c>
      <c r="N24" s="91">
        <f t="shared" si="3"/>
        <v>-0.15999999999999831</v>
      </c>
      <c r="O24" s="90">
        <f>RaporIPA!T25*40%</f>
        <v>-0.15999999999999831</v>
      </c>
      <c r="P24" s="14">
        <f>USIPA!I24*60%</f>
        <v>0</v>
      </c>
      <c r="Q24" s="91">
        <f t="shared" si="4"/>
        <v>-0.15999999999999831</v>
      </c>
      <c r="R24" s="90">
        <f>RaporIPS!T25*40%</f>
        <v>-0.15999999999999831</v>
      </c>
      <c r="S24" s="14">
        <f>USIPS!I24*60%</f>
        <v>0</v>
      </c>
      <c r="T24" s="91">
        <f t="shared" si="5"/>
        <v>-0.15999999999999831</v>
      </c>
      <c r="U24" s="90">
        <f>RaporSBDP!T25*40%</f>
        <v>-0.15999999999999831</v>
      </c>
      <c r="V24" s="14">
        <f>USSBDP!I24*60%</f>
        <v>0</v>
      </c>
      <c r="W24" s="91">
        <f t="shared" si="6"/>
        <v>-0.15999999999999831</v>
      </c>
      <c r="X24" s="90">
        <f>RaporPJOK!T25*40%</f>
        <v>-0.15999999999999831</v>
      </c>
      <c r="Y24" s="14">
        <f>USPJOK!I24*60%</f>
        <v>0</v>
      </c>
      <c r="Z24" s="91">
        <f t="shared" si="7"/>
        <v>-0.15999999999999831</v>
      </c>
      <c r="AA24" s="90">
        <f>RaporM1!T25*40%</f>
        <v>-0.15999999999999831</v>
      </c>
      <c r="AB24" s="14">
        <f>USMULOK1!I24*60%</f>
        <v>0</v>
      </c>
      <c r="AC24" s="91">
        <f t="shared" si="8"/>
        <v>-0.15999999999999831</v>
      </c>
      <c r="AD24" s="90">
        <f>RaporM2!T25*40%</f>
        <v>-0.15999999999999831</v>
      </c>
      <c r="AE24" s="14">
        <f>USMULOK2!I24*60%</f>
        <v>0</v>
      </c>
      <c r="AF24" s="91">
        <f t="shared" si="9"/>
        <v>-0.15999999999999831</v>
      </c>
      <c r="AG24" s="90">
        <f>RaporM3!T25*40%</f>
        <v>-0.15999999999999831</v>
      </c>
      <c r="AH24" s="14">
        <f>USMULOK3!I24*60%</f>
        <v>0</v>
      </c>
      <c r="AI24" s="91">
        <f t="shared" si="10"/>
        <v>-0.15999999999999831</v>
      </c>
    </row>
    <row r="25" spans="1:35" x14ac:dyDescent="0.25">
      <c r="A25" s="64">
        <v>21</v>
      </c>
      <c r="B25" s="14" t="str">
        <f>'DAFTAR SISWA'!D26</f>
        <v>Robiyatul Adawiyah</v>
      </c>
      <c r="C25" s="90">
        <f>' RaporPAI'!T26*40%</f>
        <v>-0.27999999999999831</v>
      </c>
      <c r="D25" s="14">
        <f>USPAI!I25*60%</f>
        <v>48</v>
      </c>
      <c r="E25" s="91">
        <f t="shared" si="0"/>
        <v>47.72</v>
      </c>
      <c r="F25" s="90">
        <f>RaporPKn!T26*40%</f>
        <v>-0.27999999999999831</v>
      </c>
      <c r="G25" s="14">
        <f>USPKN!I25*60%</f>
        <v>48</v>
      </c>
      <c r="H25" s="91">
        <f t="shared" si="1"/>
        <v>47.72</v>
      </c>
      <c r="I25" s="90">
        <f>'RaporB.Ind'!T26*40%</f>
        <v>-0.27999999999999831</v>
      </c>
      <c r="J25" s="14">
        <f>USB.IND!I25*60%</f>
        <v>48</v>
      </c>
      <c r="K25" s="91">
        <f t="shared" si="2"/>
        <v>47.72</v>
      </c>
      <c r="L25" s="90">
        <f>RaporMat!T26*40%</f>
        <v>-0.27999999999999831</v>
      </c>
      <c r="M25" s="14">
        <f>USMAT!I25*60%</f>
        <v>48</v>
      </c>
      <c r="N25" s="91">
        <f t="shared" si="3"/>
        <v>47.72</v>
      </c>
      <c r="O25" s="90">
        <f>RaporIPA!T26*40%</f>
        <v>-0.27999999999999831</v>
      </c>
      <c r="P25" s="14">
        <f>USIPA!I25*60%</f>
        <v>48</v>
      </c>
      <c r="Q25" s="91">
        <f t="shared" si="4"/>
        <v>47.72</v>
      </c>
      <c r="R25" s="90">
        <f>RaporIPS!T26*40%</f>
        <v>-0.27999999999999831</v>
      </c>
      <c r="S25" s="14">
        <f>USIPS!I25*60%</f>
        <v>48</v>
      </c>
      <c r="T25" s="91">
        <f t="shared" si="5"/>
        <v>47.72</v>
      </c>
      <c r="U25" s="90">
        <f>RaporSBDP!T26*40%</f>
        <v>-0.27999999999999831</v>
      </c>
      <c r="V25" s="14">
        <f>USSBDP!I25*60%</f>
        <v>48</v>
      </c>
      <c r="W25" s="91">
        <f t="shared" si="6"/>
        <v>47.72</v>
      </c>
      <c r="X25" s="90">
        <f>RaporPJOK!T26*40%</f>
        <v>-0.27999999999999831</v>
      </c>
      <c r="Y25" s="14">
        <f>USPJOK!I25*60%</f>
        <v>48</v>
      </c>
      <c r="Z25" s="91">
        <f t="shared" si="7"/>
        <v>47.72</v>
      </c>
      <c r="AA25" s="90">
        <f>RaporM1!T26*40%</f>
        <v>-0.27999999999999831</v>
      </c>
      <c r="AB25" s="14">
        <f>USMULOK1!I25*60%</f>
        <v>48</v>
      </c>
      <c r="AC25" s="91">
        <f t="shared" si="8"/>
        <v>47.72</v>
      </c>
      <c r="AD25" s="90">
        <f>RaporM2!T26*40%</f>
        <v>-0.27999999999999831</v>
      </c>
      <c r="AE25" s="14">
        <f>USMULOK2!I25*60%</f>
        <v>48</v>
      </c>
      <c r="AF25" s="91">
        <f t="shared" si="9"/>
        <v>47.72</v>
      </c>
      <c r="AG25" s="90">
        <f>RaporM3!T26*40%</f>
        <v>-0.27999999999999831</v>
      </c>
      <c r="AH25" s="14">
        <f>USMULOK3!I25*60%</f>
        <v>48</v>
      </c>
      <c r="AI25" s="91">
        <f t="shared" si="10"/>
        <v>47.72</v>
      </c>
    </row>
    <row r="26" spans="1:35" x14ac:dyDescent="0.25">
      <c r="A26" s="64">
        <v>22</v>
      </c>
      <c r="B26" s="14" t="str">
        <f>'DAFTAR SISWA'!D27</f>
        <v>Safitri Ayu Wulandari</v>
      </c>
      <c r="C26" s="90">
        <f>' RaporPAI'!T27*40%</f>
        <v>-0.4</v>
      </c>
      <c r="D26" s="14">
        <f>USPAI!I26*60%</f>
        <v>0</v>
      </c>
      <c r="E26" s="91">
        <f t="shared" si="0"/>
        <v>-0.4</v>
      </c>
      <c r="F26" s="90">
        <f>RaporPKn!T27*40%</f>
        <v>-0.4</v>
      </c>
      <c r="G26" s="14">
        <f>USPKN!I26*60%</f>
        <v>0</v>
      </c>
      <c r="H26" s="91">
        <f t="shared" si="1"/>
        <v>-0.4</v>
      </c>
      <c r="I26" s="90">
        <f>'RaporB.Ind'!T27*40%</f>
        <v>-0.4</v>
      </c>
      <c r="J26" s="14">
        <f>USB.IND!I26*60%</f>
        <v>0</v>
      </c>
      <c r="K26" s="91">
        <f t="shared" si="2"/>
        <v>-0.4</v>
      </c>
      <c r="L26" s="90">
        <f>RaporMat!T27*40%</f>
        <v>-0.4</v>
      </c>
      <c r="M26" s="14">
        <f>USMAT!I26*60%</f>
        <v>0</v>
      </c>
      <c r="N26" s="91">
        <f t="shared" si="3"/>
        <v>-0.4</v>
      </c>
      <c r="O26" s="90">
        <f>RaporIPA!T27*40%</f>
        <v>-0.4</v>
      </c>
      <c r="P26" s="14">
        <f>USIPA!I26*60%</f>
        <v>0</v>
      </c>
      <c r="Q26" s="91">
        <f t="shared" si="4"/>
        <v>-0.4</v>
      </c>
      <c r="R26" s="90">
        <f>RaporIPS!T27*40%</f>
        <v>-0.4</v>
      </c>
      <c r="S26" s="14">
        <f>USIPS!I26*60%</f>
        <v>0</v>
      </c>
      <c r="T26" s="91">
        <f t="shared" si="5"/>
        <v>-0.4</v>
      </c>
      <c r="U26" s="90">
        <f>RaporSBDP!T27*40%</f>
        <v>-0.4</v>
      </c>
      <c r="V26" s="14">
        <f>USSBDP!I26*60%</f>
        <v>0</v>
      </c>
      <c r="W26" s="91">
        <f t="shared" si="6"/>
        <v>-0.4</v>
      </c>
      <c r="X26" s="90">
        <f>RaporPJOK!T27*40%</f>
        <v>-0.4</v>
      </c>
      <c r="Y26" s="14">
        <f>USPJOK!I26*60%</f>
        <v>0</v>
      </c>
      <c r="Z26" s="91">
        <f t="shared" si="7"/>
        <v>-0.4</v>
      </c>
      <c r="AA26" s="90">
        <f>RaporM1!T27*40%</f>
        <v>-0.4</v>
      </c>
      <c r="AB26" s="14">
        <f>USMULOK1!I26*60%</f>
        <v>0</v>
      </c>
      <c r="AC26" s="91">
        <f t="shared" si="8"/>
        <v>-0.4</v>
      </c>
      <c r="AD26" s="90">
        <f>RaporM2!T27*40%</f>
        <v>-0.4</v>
      </c>
      <c r="AE26" s="14">
        <f>USMULOK2!I26*60%</f>
        <v>0</v>
      </c>
      <c r="AF26" s="91">
        <f t="shared" si="9"/>
        <v>-0.4</v>
      </c>
      <c r="AG26" s="90">
        <f>RaporM3!T27*40%</f>
        <v>-0.4</v>
      </c>
      <c r="AH26" s="14">
        <f>USMULOK3!I26*60%</f>
        <v>0</v>
      </c>
      <c r="AI26" s="91">
        <f t="shared" si="10"/>
        <v>-0.4</v>
      </c>
    </row>
    <row r="27" spans="1:35" x14ac:dyDescent="0.25">
      <c r="A27" s="64">
        <v>23</v>
      </c>
      <c r="B27" s="14" t="str">
        <f>'DAFTAR SISWA'!D28</f>
        <v xml:space="preserve">Saira Rachman </v>
      </c>
      <c r="C27" s="90">
        <f>' RaporPAI'!T28*40%</f>
        <v>-0.52</v>
      </c>
      <c r="D27" s="14">
        <f>USPAI!I27*60%</f>
        <v>0</v>
      </c>
      <c r="E27" s="91">
        <f t="shared" si="0"/>
        <v>-0.52</v>
      </c>
      <c r="F27" s="90">
        <f>RaporPKn!T28*40%</f>
        <v>-0.52</v>
      </c>
      <c r="G27" s="14">
        <f>USPKN!I27*60%</f>
        <v>0</v>
      </c>
      <c r="H27" s="91">
        <f t="shared" si="1"/>
        <v>-0.52</v>
      </c>
      <c r="I27" s="90">
        <f>'RaporB.Ind'!T28*40%</f>
        <v>-0.52</v>
      </c>
      <c r="J27" s="14">
        <f>USB.IND!I27*60%</f>
        <v>0</v>
      </c>
      <c r="K27" s="91">
        <f t="shared" si="2"/>
        <v>-0.52</v>
      </c>
      <c r="L27" s="90">
        <f>RaporMat!T28*40%</f>
        <v>-0.52</v>
      </c>
      <c r="M27" s="14">
        <f>USMAT!I27*60%</f>
        <v>0</v>
      </c>
      <c r="N27" s="91">
        <f t="shared" si="3"/>
        <v>-0.52</v>
      </c>
      <c r="O27" s="90">
        <f>RaporIPA!T28*40%</f>
        <v>-0.52</v>
      </c>
      <c r="P27" s="14">
        <f>USIPA!I27*60%</f>
        <v>0</v>
      </c>
      <c r="Q27" s="91">
        <f t="shared" si="4"/>
        <v>-0.52</v>
      </c>
      <c r="R27" s="90">
        <f>RaporIPS!T28*40%</f>
        <v>-0.52</v>
      </c>
      <c r="S27" s="14">
        <f>USIPS!I27*60%</f>
        <v>0</v>
      </c>
      <c r="T27" s="91">
        <f t="shared" si="5"/>
        <v>-0.52</v>
      </c>
      <c r="U27" s="90">
        <f>RaporSBDP!T28*40%</f>
        <v>-0.52</v>
      </c>
      <c r="V27" s="14">
        <f>USSBDP!I27*60%</f>
        <v>0</v>
      </c>
      <c r="W27" s="91">
        <f t="shared" si="6"/>
        <v>-0.52</v>
      </c>
      <c r="X27" s="90">
        <f>RaporPJOK!T28*40%</f>
        <v>-0.52</v>
      </c>
      <c r="Y27" s="14">
        <f>USPJOK!I27*60%</f>
        <v>0</v>
      </c>
      <c r="Z27" s="91">
        <f t="shared" si="7"/>
        <v>-0.52</v>
      </c>
      <c r="AA27" s="90">
        <f>RaporM1!T28*40%</f>
        <v>-0.52</v>
      </c>
      <c r="AB27" s="14">
        <f>USMULOK1!I27*60%</f>
        <v>0</v>
      </c>
      <c r="AC27" s="91">
        <f t="shared" si="8"/>
        <v>-0.52</v>
      </c>
      <c r="AD27" s="90">
        <f>RaporM2!T28*40%</f>
        <v>-0.52</v>
      </c>
      <c r="AE27" s="14">
        <f>USMULOK2!I27*60%</f>
        <v>0</v>
      </c>
      <c r="AF27" s="91">
        <f t="shared" si="9"/>
        <v>-0.52</v>
      </c>
      <c r="AG27" s="90">
        <f>RaporM3!T28*40%</f>
        <v>-0.52</v>
      </c>
      <c r="AH27" s="14">
        <f>USMULOK3!I27*60%</f>
        <v>0</v>
      </c>
      <c r="AI27" s="91">
        <f t="shared" si="10"/>
        <v>-0.52</v>
      </c>
    </row>
    <row r="28" spans="1:35" x14ac:dyDescent="0.25">
      <c r="A28" s="64">
        <v>24</v>
      </c>
      <c r="B28" s="14" t="str">
        <f>'DAFTAR SISWA'!D29</f>
        <v>Sisca Indriani Harsari</v>
      </c>
      <c r="C28" s="90">
        <f>' RaporPAI'!T29*40%</f>
        <v>4.16</v>
      </c>
      <c r="D28" s="14">
        <f>USPAI!I28*60%</f>
        <v>0</v>
      </c>
      <c r="E28" s="91">
        <f t="shared" si="0"/>
        <v>4.16</v>
      </c>
      <c r="F28" s="90">
        <f>RaporPKn!T29*40%</f>
        <v>4.16</v>
      </c>
      <c r="G28" s="14">
        <f>USPKN!I28*60%</f>
        <v>0</v>
      </c>
      <c r="H28" s="91">
        <f t="shared" si="1"/>
        <v>4.16</v>
      </c>
      <c r="I28" s="90">
        <f>'RaporB.Ind'!T29*40%</f>
        <v>4.16</v>
      </c>
      <c r="J28" s="14">
        <f>USB.IND!I28*60%</f>
        <v>0</v>
      </c>
      <c r="K28" s="91">
        <f t="shared" si="2"/>
        <v>4.16</v>
      </c>
      <c r="L28" s="90">
        <f>RaporMat!T29*40%</f>
        <v>4.16</v>
      </c>
      <c r="M28" s="14">
        <f>USMAT!I28*60%</f>
        <v>0</v>
      </c>
      <c r="N28" s="91">
        <f t="shared" si="3"/>
        <v>4.16</v>
      </c>
      <c r="O28" s="90">
        <f>RaporIPA!T29*40%</f>
        <v>4.16</v>
      </c>
      <c r="P28" s="14">
        <f>USIPA!I28*60%</f>
        <v>0</v>
      </c>
      <c r="Q28" s="91">
        <f t="shared" si="4"/>
        <v>4.16</v>
      </c>
      <c r="R28" s="90">
        <f>RaporIPS!T29*40%</f>
        <v>4.16</v>
      </c>
      <c r="S28" s="14">
        <f>USIPS!I28*60%</f>
        <v>0</v>
      </c>
      <c r="T28" s="91">
        <f t="shared" si="5"/>
        <v>4.16</v>
      </c>
      <c r="U28" s="90">
        <f>RaporSBDP!T29*40%</f>
        <v>4.16</v>
      </c>
      <c r="V28" s="14">
        <f>USSBDP!I28*60%</f>
        <v>0</v>
      </c>
      <c r="W28" s="91">
        <f t="shared" si="6"/>
        <v>4.16</v>
      </c>
      <c r="X28" s="90">
        <f>RaporPJOK!T29*40%</f>
        <v>4.16</v>
      </c>
      <c r="Y28" s="14">
        <f>USPJOK!I28*60%</f>
        <v>0</v>
      </c>
      <c r="Z28" s="91">
        <f t="shared" si="7"/>
        <v>4.16</v>
      </c>
      <c r="AA28" s="90">
        <f>RaporM1!T29*40%</f>
        <v>4.16</v>
      </c>
      <c r="AB28" s="14">
        <f>USMULOK1!I28*60%</f>
        <v>0</v>
      </c>
      <c r="AC28" s="91">
        <f t="shared" si="8"/>
        <v>4.16</v>
      </c>
      <c r="AD28" s="90">
        <f>RaporM2!T29*40%</f>
        <v>4.16</v>
      </c>
      <c r="AE28" s="14">
        <f>USMULOK2!I28*60%</f>
        <v>0</v>
      </c>
      <c r="AF28" s="91">
        <f t="shared" si="9"/>
        <v>4.16</v>
      </c>
      <c r="AG28" s="90">
        <f>RaporM3!T29*40%</f>
        <v>4.16</v>
      </c>
      <c r="AH28" s="14">
        <f>USMULOK3!I28*60%</f>
        <v>0</v>
      </c>
      <c r="AI28" s="91">
        <f t="shared" si="10"/>
        <v>4.16</v>
      </c>
    </row>
    <row r="29" spans="1:35" x14ac:dyDescent="0.25">
      <c r="A29" s="64">
        <v>25</v>
      </c>
      <c r="B29" s="14" t="str">
        <f>'DAFTAR SISWA'!D30</f>
        <v>Zaidan Arley</v>
      </c>
      <c r="C29" s="90">
        <f>' RaporPAI'!T30*40%</f>
        <v>-0.76</v>
      </c>
      <c r="D29" s="14">
        <f>USPAI!I29*60%</f>
        <v>0</v>
      </c>
      <c r="E29" s="91">
        <f t="shared" si="0"/>
        <v>-0.76</v>
      </c>
      <c r="F29" s="90">
        <f>RaporPKn!T30*40%</f>
        <v>-0.76</v>
      </c>
      <c r="G29" s="14">
        <f>USPKN!I29*60%</f>
        <v>0</v>
      </c>
      <c r="H29" s="91">
        <f t="shared" si="1"/>
        <v>-0.76</v>
      </c>
      <c r="I29" s="90">
        <f>'RaporB.Ind'!T30*40%</f>
        <v>-0.76</v>
      </c>
      <c r="J29" s="14">
        <f>USB.IND!I29*60%</f>
        <v>0</v>
      </c>
      <c r="K29" s="91">
        <f t="shared" si="2"/>
        <v>-0.76</v>
      </c>
      <c r="L29" s="90">
        <f>RaporMat!T30*40%</f>
        <v>-0.76</v>
      </c>
      <c r="M29" s="14">
        <f>USMAT!I29*60%</f>
        <v>0</v>
      </c>
      <c r="N29" s="91">
        <f t="shared" si="3"/>
        <v>-0.76</v>
      </c>
      <c r="O29" s="90">
        <f>RaporIPA!T30*40%</f>
        <v>-0.76</v>
      </c>
      <c r="P29" s="14">
        <f>USIPA!I29*60%</f>
        <v>0</v>
      </c>
      <c r="Q29" s="91">
        <f t="shared" si="4"/>
        <v>-0.76</v>
      </c>
      <c r="R29" s="90">
        <f>RaporIPS!T30*40%</f>
        <v>-0.76</v>
      </c>
      <c r="S29" s="14">
        <f>USIPS!I29*60%</f>
        <v>0</v>
      </c>
      <c r="T29" s="91">
        <f t="shared" si="5"/>
        <v>-0.76</v>
      </c>
      <c r="U29" s="90">
        <f>RaporSBDP!T30*40%</f>
        <v>-0.76</v>
      </c>
      <c r="V29" s="14">
        <f>USSBDP!I29*60%</f>
        <v>0</v>
      </c>
      <c r="W29" s="91">
        <f t="shared" si="6"/>
        <v>-0.76</v>
      </c>
      <c r="X29" s="90">
        <f>RaporPJOK!T30*40%</f>
        <v>-0.76</v>
      </c>
      <c r="Y29" s="14">
        <f>USPJOK!I29*60%</f>
        <v>0</v>
      </c>
      <c r="Z29" s="91">
        <f t="shared" si="7"/>
        <v>-0.76</v>
      </c>
      <c r="AA29" s="90">
        <f>RaporM1!T30*40%</f>
        <v>-0.76</v>
      </c>
      <c r="AB29" s="14">
        <f>USMULOK1!I29*60%</f>
        <v>0</v>
      </c>
      <c r="AC29" s="91">
        <f t="shared" si="8"/>
        <v>-0.76</v>
      </c>
      <c r="AD29" s="90">
        <f>RaporM2!T30*40%</f>
        <v>-0.76</v>
      </c>
      <c r="AE29" s="14">
        <f>USMULOK2!I29*60%</f>
        <v>0</v>
      </c>
      <c r="AF29" s="91">
        <f t="shared" si="9"/>
        <v>-0.76</v>
      </c>
      <c r="AG29" s="90">
        <f>RaporM3!T30*40%</f>
        <v>-0.76</v>
      </c>
      <c r="AH29" s="14">
        <f>USMULOK3!I29*60%</f>
        <v>0</v>
      </c>
      <c r="AI29" s="91">
        <f t="shared" si="10"/>
        <v>-0.76</v>
      </c>
    </row>
    <row r="30" spans="1:35" x14ac:dyDescent="0.25">
      <c r="A30" s="64"/>
      <c r="B30" s="14">
        <f>'DAFTAR SISWA'!D31</f>
        <v>0</v>
      </c>
      <c r="C30" s="90">
        <f>' RaporPAI'!T31*40%</f>
        <v>0</v>
      </c>
      <c r="D30" s="14">
        <f>USPAI!I30*60%</f>
        <v>0</v>
      </c>
      <c r="E30" s="91">
        <f t="shared" si="0"/>
        <v>0</v>
      </c>
      <c r="F30" s="90">
        <f>RaporPKn!T31*40%</f>
        <v>0</v>
      </c>
      <c r="G30" s="14">
        <f>USPKN!I30*60%</f>
        <v>0</v>
      </c>
      <c r="H30" s="91">
        <f t="shared" si="1"/>
        <v>0</v>
      </c>
      <c r="I30" s="90">
        <f>'RaporB.Ind'!T31*40%</f>
        <v>0</v>
      </c>
      <c r="J30" s="14">
        <f>USB.IND!I30*60%</f>
        <v>0</v>
      </c>
      <c r="K30" s="91">
        <f t="shared" si="2"/>
        <v>0</v>
      </c>
      <c r="L30" s="90">
        <f>RaporMat!T31*40%</f>
        <v>0</v>
      </c>
      <c r="M30" s="14">
        <f>USMAT!I30*60%</f>
        <v>0</v>
      </c>
      <c r="N30" s="91">
        <f t="shared" si="3"/>
        <v>0</v>
      </c>
      <c r="O30" s="90">
        <f>RaporIPA!T31*40%</f>
        <v>0</v>
      </c>
      <c r="P30" s="14">
        <f>USIPA!I30*60%</f>
        <v>0</v>
      </c>
      <c r="Q30" s="91">
        <f t="shared" si="4"/>
        <v>0</v>
      </c>
      <c r="R30" s="90">
        <f>RaporIPS!T31*40%</f>
        <v>0</v>
      </c>
      <c r="S30" s="14">
        <f>USIPS!I30*60%</f>
        <v>0</v>
      </c>
      <c r="T30" s="91">
        <f t="shared" si="5"/>
        <v>0</v>
      </c>
      <c r="U30" s="90">
        <f>RaporSBDP!T31*40%</f>
        <v>0</v>
      </c>
      <c r="V30" s="14">
        <f>USSBDP!I30*60%</f>
        <v>0</v>
      </c>
      <c r="W30" s="91">
        <f t="shared" si="6"/>
        <v>0</v>
      </c>
      <c r="X30" s="90">
        <f>RaporPJOK!T31*40%</f>
        <v>0</v>
      </c>
      <c r="Y30" s="14">
        <f>USPJOK!I30*60%</f>
        <v>0</v>
      </c>
      <c r="Z30" s="91">
        <f t="shared" si="7"/>
        <v>0</v>
      </c>
      <c r="AA30" s="90">
        <f>RaporM1!T31*40%</f>
        <v>0</v>
      </c>
      <c r="AB30" s="14">
        <f>USMULOK1!I30*60%</f>
        <v>0</v>
      </c>
      <c r="AC30" s="91">
        <f t="shared" si="8"/>
        <v>0</v>
      </c>
      <c r="AD30" s="90">
        <f>RaporM2!T31*40%</f>
        <v>0</v>
      </c>
      <c r="AE30" s="14">
        <f>USMULOK2!I30*60%</f>
        <v>0</v>
      </c>
      <c r="AF30" s="91">
        <f t="shared" si="9"/>
        <v>0</v>
      </c>
      <c r="AG30" s="90">
        <f>RaporM3!T31*40%</f>
        <v>0</v>
      </c>
      <c r="AH30" s="14">
        <f>USMULOK3!I30*60%</f>
        <v>0</v>
      </c>
      <c r="AI30" s="91">
        <f t="shared" si="10"/>
        <v>0</v>
      </c>
    </row>
    <row r="31" spans="1:35" x14ac:dyDescent="0.25">
      <c r="A31" s="64"/>
      <c r="B31" s="14">
        <f>'DAFTAR SISWA'!D32</f>
        <v>0</v>
      </c>
      <c r="C31" s="90">
        <f>' RaporPAI'!T32*40%</f>
        <v>0</v>
      </c>
      <c r="D31" s="14">
        <f>USPAI!I31*60%</f>
        <v>0</v>
      </c>
      <c r="E31" s="91">
        <f t="shared" si="0"/>
        <v>0</v>
      </c>
      <c r="F31" s="90">
        <f>RaporPKn!T32*40%</f>
        <v>0</v>
      </c>
      <c r="G31" s="14">
        <f>USPKN!I31*60%</f>
        <v>0</v>
      </c>
      <c r="H31" s="91">
        <f t="shared" si="1"/>
        <v>0</v>
      </c>
      <c r="I31" s="90">
        <f>'RaporB.Ind'!T32*40%</f>
        <v>0</v>
      </c>
      <c r="J31" s="14">
        <f>USB.IND!I31*60%</f>
        <v>0</v>
      </c>
      <c r="K31" s="91">
        <f t="shared" si="2"/>
        <v>0</v>
      </c>
      <c r="L31" s="90">
        <f>RaporMat!T32*40%</f>
        <v>0</v>
      </c>
      <c r="M31" s="14">
        <f>USMAT!I31*60%</f>
        <v>0</v>
      </c>
      <c r="N31" s="91">
        <f t="shared" si="3"/>
        <v>0</v>
      </c>
      <c r="O31" s="90">
        <f>RaporIPA!T32*40%</f>
        <v>0</v>
      </c>
      <c r="P31" s="14">
        <f>USIPA!I31*60%</f>
        <v>0</v>
      </c>
      <c r="Q31" s="91">
        <f t="shared" si="4"/>
        <v>0</v>
      </c>
      <c r="R31" s="90">
        <f>RaporIPS!T32*40%</f>
        <v>0</v>
      </c>
      <c r="S31" s="14">
        <f>USIPS!I31*60%</f>
        <v>0</v>
      </c>
      <c r="T31" s="91">
        <f t="shared" si="5"/>
        <v>0</v>
      </c>
      <c r="U31" s="90">
        <f>RaporSBDP!T32*40%</f>
        <v>0</v>
      </c>
      <c r="V31" s="14">
        <f>USSBDP!I31*60%</f>
        <v>0</v>
      </c>
      <c r="W31" s="91">
        <f t="shared" si="6"/>
        <v>0</v>
      </c>
      <c r="X31" s="90">
        <f>RaporPJOK!T32*40%</f>
        <v>0</v>
      </c>
      <c r="Y31" s="14">
        <f>USPJOK!I31*60%</f>
        <v>0</v>
      </c>
      <c r="Z31" s="91">
        <f t="shared" si="7"/>
        <v>0</v>
      </c>
      <c r="AA31" s="90">
        <f>RaporM1!T32*40%</f>
        <v>0</v>
      </c>
      <c r="AB31" s="14">
        <f>USMULOK1!I31*60%</f>
        <v>0</v>
      </c>
      <c r="AC31" s="91">
        <f t="shared" si="8"/>
        <v>0</v>
      </c>
      <c r="AD31" s="90">
        <f>RaporM2!T32*40%</f>
        <v>0</v>
      </c>
      <c r="AE31" s="14">
        <f>USMULOK2!I31*60%</f>
        <v>0</v>
      </c>
      <c r="AF31" s="91">
        <f t="shared" si="9"/>
        <v>0</v>
      </c>
      <c r="AG31" s="90">
        <f>RaporM3!T32*40%</f>
        <v>0</v>
      </c>
      <c r="AH31" s="14">
        <f>USMULOK3!I31*60%</f>
        <v>0</v>
      </c>
      <c r="AI31" s="91">
        <f t="shared" si="10"/>
        <v>0</v>
      </c>
    </row>
    <row r="32" spans="1:35" x14ac:dyDescent="0.25">
      <c r="A32" s="64"/>
      <c r="B32" s="14">
        <f>'DAFTAR SISWA'!D33</f>
        <v>0</v>
      </c>
      <c r="C32" s="90">
        <f>' RaporPAI'!T33*40%</f>
        <v>0</v>
      </c>
      <c r="D32" s="14">
        <f>USPAI!I32*60%</f>
        <v>0</v>
      </c>
      <c r="E32" s="91">
        <f t="shared" si="0"/>
        <v>0</v>
      </c>
      <c r="F32" s="90">
        <f>RaporPKn!T33*40%</f>
        <v>0</v>
      </c>
      <c r="G32" s="14">
        <f>USPKN!I32*60%</f>
        <v>0</v>
      </c>
      <c r="H32" s="91">
        <f t="shared" si="1"/>
        <v>0</v>
      </c>
      <c r="I32" s="90">
        <f>'RaporB.Ind'!T33*40%</f>
        <v>0</v>
      </c>
      <c r="J32" s="14">
        <f>USB.IND!I32*60%</f>
        <v>0</v>
      </c>
      <c r="K32" s="91">
        <f t="shared" si="2"/>
        <v>0</v>
      </c>
      <c r="L32" s="90">
        <f>RaporMat!T33*40%</f>
        <v>0</v>
      </c>
      <c r="M32" s="14">
        <f>USMAT!I32*60%</f>
        <v>0</v>
      </c>
      <c r="N32" s="91">
        <f t="shared" si="3"/>
        <v>0</v>
      </c>
      <c r="O32" s="90">
        <f>RaporIPA!T33*40%</f>
        <v>0</v>
      </c>
      <c r="P32" s="14">
        <f>USIPA!I32*60%</f>
        <v>0</v>
      </c>
      <c r="Q32" s="91">
        <f t="shared" si="4"/>
        <v>0</v>
      </c>
      <c r="R32" s="90">
        <f>RaporIPS!T33*40%</f>
        <v>0</v>
      </c>
      <c r="S32" s="14">
        <f>USIPS!I32*60%</f>
        <v>0</v>
      </c>
      <c r="T32" s="91">
        <f t="shared" si="5"/>
        <v>0</v>
      </c>
      <c r="U32" s="90">
        <f>RaporSBDP!T33*40%</f>
        <v>0</v>
      </c>
      <c r="V32" s="14">
        <f>USSBDP!I32*60%</f>
        <v>0</v>
      </c>
      <c r="W32" s="91">
        <f t="shared" si="6"/>
        <v>0</v>
      </c>
      <c r="X32" s="90">
        <f>RaporPJOK!T33*40%</f>
        <v>0</v>
      </c>
      <c r="Y32" s="14">
        <f>USPJOK!I32*60%</f>
        <v>0</v>
      </c>
      <c r="Z32" s="91">
        <f t="shared" si="7"/>
        <v>0</v>
      </c>
      <c r="AA32" s="90">
        <f>RaporM1!T33*40%</f>
        <v>0</v>
      </c>
      <c r="AB32" s="14">
        <f>USMULOK1!I32*60%</f>
        <v>0</v>
      </c>
      <c r="AC32" s="91">
        <f t="shared" si="8"/>
        <v>0</v>
      </c>
      <c r="AD32" s="90">
        <f>RaporM2!T33*40%</f>
        <v>0</v>
      </c>
      <c r="AE32" s="14">
        <f>USMULOK2!I32*60%</f>
        <v>0</v>
      </c>
      <c r="AF32" s="91">
        <f t="shared" si="9"/>
        <v>0</v>
      </c>
      <c r="AG32" s="90">
        <f>RaporM3!T33*40%</f>
        <v>0</v>
      </c>
      <c r="AH32" s="14">
        <f>USMULOK3!I32*60%</f>
        <v>0</v>
      </c>
      <c r="AI32" s="91">
        <f t="shared" si="10"/>
        <v>0</v>
      </c>
    </row>
    <row r="33" spans="1:35" x14ac:dyDescent="0.25">
      <c r="A33" s="64"/>
      <c r="B33" s="14">
        <f>'DAFTAR SISWA'!D34</f>
        <v>0</v>
      </c>
      <c r="C33" s="90">
        <f>' RaporPAI'!T34*40%</f>
        <v>0</v>
      </c>
      <c r="D33" s="14">
        <f>USPAI!I33*60%</f>
        <v>0</v>
      </c>
      <c r="E33" s="91">
        <f t="shared" si="0"/>
        <v>0</v>
      </c>
      <c r="F33" s="90">
        <f>RaporPKn!T34*40%</f>
        <v>0</v>
      </c>
      <c r="G33" s="14">
        <f>USPKN!I33*60%</f>
        <v>0</v>
      </c>
      <c r="H33" s="91">
        <f t="shared" si="1"/>
        <v>0</v>
      </c>
      <c r="I33" s="90">
        <f>'RaporB.Ind'!T34*40%</f>
        <v>0</v>
      </c>
      <c r="J33" s="14">
        <f>USB.IND!I33*60%</f>
        <v>0</v>
      </c>
      <c r="K33" s="91">
        <f t="shared" si="2"/>
        <v>0</v>
      </c>
      <c r="L33" s="90">
        <f>RaporMat!T34*40%</f>
        <v>0</v>
      </c>
      <c r="M33" s="14">
        <f>USMAT!I33*60%</f>
        <v>0</v>
      </c>
      <c r="N33" s="91">
        <f t="shared" si="3"/>
        <v>0</v>
      </c>
      <c r="O33" s="90">
        <f>RaporIPA!T34*40%</f>
        <v>0</v>
      </c>
      <c r="P33" s="14">
        <f>USIPA!I33*60%</f>
        <v>0</v>
      </c>
      <c r="Q33" s="91">
        <f t="shared" si="4"/>
        <v>0</v>
      </c>
      <c r="R33" s="90">
        <f>RaporIPS!T34*40%</f>
        <v>0</v>
      </c>
      <c r="S33" s="14">
        <f>USIPS!I33*60%</f>
        <v>0</v>
      </c>
      <c r="T33" s="91">
        <f t="shared" si="5"/>
        <v>0</v>
      </c>
      <c r="U33" s="90">
        <f>RaporSBDP!T34*40%</f>
        <v>0</v>
      </c>
      <c r="V33" s="14">
        <f>USSBDP!I33*60%</f>
        <v>0</v>
      </c>
      <c r="W33" s="91">
        <f t="shared" si="6"/>
        <v>0</v>
      </c>
      <c r="X33" s="90">
        <f>RaporPJOK!T34*40%</f>
        <v>0</v>
      </c>
      <c r="Y33" s="14">
        <f>USPJOK!I33*60%</f>
        <v>0</v>
      </c>
      <c r="Z33" s="91">
        <f t="shared" si="7"/>
        <v>0</v>
      </c>
      <c r="AA33" s="90">
        <f>RaporM1!T34*40%</f>
        <v>0</v>
      </c>
      <c r="AB33" s="14">
        <f>USMULOK1!I33*60%</f>
        <v>0</v>
      </c>
      <c r="AC33" s="91">
        <f t="shared" si="8"/>
        <v>0</v>
      </c>
      <c r="AD33" s="90">
        <f>RaporM2!T34*40%</f>
        <v>0</v>
      </c>
      <c r="AE33" s="14">
        <f>USMULOK2!I33*60%</f>
        <v>0</v>
      </c>
      <c r="AF33" s="91">
        <f t="shared" si="9"/>
        <v>0</v>
      </c>
      <c r="AG33" s="90">
        <f>RaporM3!T34*40%</f>
        <v>0</v>
      </c>
      <c r="AH33" s="14">
        <f>USMULOK3!I33*60%</f>
        <v>0</v>
      </c>
      <c r="AI33" s="91">
        <f t="shared" si="10"/>
        <v>0</v>
      </c>
    </row>
    <row r="34" spans="1:35" x14ac:dyDescent="0.25">
      <c r="A34" s="64"/>
      <c r="B34" s="14">
        <f>'DAFTAR SISWA'!D35</f>
        <v>0</v>
      </c>
      <c r="C34" s="90">
        <f>' RaporPAI'!T35</f>
        <v>0</v>
      </c>
      <c r="D34" s="14">
        <f>USPAI!I34*60%</f>
        <v>0</v>
      </c>
      <c r="E34" s="91">
        <f t="shared" si="0"/>
        <v>0</v>
      </c>
      <c r="F34" s="90">
        <f>RaporPKn!T35*40%</f>
        <v>0</v>
      </c>
      <c r="G34" s="14">
        <f>USPKN!I34*60%</f>
        <v>0</v>
      </c>
      <c r="H34" s="91">
        <f t="shared" si="1"/>
        <v>0</v>
      </c>
      <c r="I34" s="90">
        <f>'RaporB.Ind'!T35*40%</f>
        <v>0</v>
      </c>
      <c r="J34" s="14">
        <f>USB.IND!I34*60%</f>
        <v>0</v>
      </c>
      <c r="K34" s="91">
        <f t="shared" si="2"/>
        <v>0</v>
      </c>
      <c r="L34" s="90">
        <f>RaporMat!T35*40%</f>
        <v>0</v>
      </c>
      <c r="M34" s="14">
        <f>USMAT!I34*60%</f>
        <v>0</v>
      </c>
      <c r="N34" s="91">
        <f t="shared" si="3"/>
        <v>0</v>
      </c>
      <c r="O34" s="90">
        <f>RaporIPA!T35*40%</f>
        <v>0</v>
      </c>
      <c r="P34" s="14">
        <f>USIPA!I34*60%</f>
        <v>0</v>
      </c>
      <c r="Q34" s="91">
        <f t="shared" si="4"/>
        <v>0</v>
      </c>
      <c r="R34" s="90">
        <f>RaporIPS!T35*40%</f>
        <v>0</v>
      </c>
      <c r="S34" s="14">
        <f>USIPS!I34*60%</f>
        <v>0</v>
      </c>
      <c r="T34" s="91">
        <f t="shared" si="5"/>
        <v>0</v>
      </c>
      <c r="U34" s="90">
        <f>RaporSBDP!T35*40%</f>
        <v>0</v>
      </c>
      <c r="V34" s="14">
        <f>USSBDP!I34*60%</f>
        <v>0</v>
      </c>
      <c r="W34" s="91">
        <f t="shared" si="6"/>
        <v>0</v>
      </c>
      <c r="X34" s="90">
        <f>RaporPJOK!T35*40%</f>
        <v>0</v>
      </c>
      <c r="Y34" s="14">
        <f>USPJOK!I34*60%</f>
        <v>0</v>
      </c>
      <c r="Z34" s="91">
        <f t="shared" si="7"/>
        <v>0</v>
      </c>
      <c r="AA34" s="90">
        <f>RaporM1!T35*40%</f>
        <v>0</v>
      </c>
      <c r="AB34" s="14">
        <f>USMULOK1!I34*60%</f>
        <v>0</v>
      </c>
      <c r="AC34" s="91">
        <f t="shared" si="8"/>
        <v>0</v>
      </c>
      <c r="AD34" s="90">
        <f>RaporM2!T35*40%</f>
        <v>0</v>
      </c>
      <c r="AE34" s="14">
        <f>USMULOK2!I34*60%</f>
        <v>0</v>
      </c>
      <c r="AF34" s="91">
        <f t="shared" si="9"/>
        <v>0</v>
      </c>
      <c r="AG34" s="90">
        <f>RaporM3!T35*40%</f>
        <v>0</v>
      </c>
      <c r="AH34" s="14">
        <f>USMULOK3!I34*60%</f>
        <v>0</v>
      </c>
      <c r="AI34" s="91">
        <f t="shared" si="10"/>
        <v>0</v>
      </c>
    </row>
    <row r="35" spans="1:35" x14ac:dyDescent="0.25">
      <c r="A35" s="64"/>
      <c r="B35" s="14">
        <f>'DAFTAR SISWA'!D36</f>
        <v>0</v>
      </c>
      <c r="C35" s="90">
        <f>' RaporPAI'!T36</f>
        <v>0</v>
      </c>
      <c r="D35" s="14">
        <f>USPAI!I35*60%</f>
        <v>0</v>
      </c>
      <c r="E35" s="91">
        <f t="shared" si="0"/>
        <v>0</v>
      </c>
      <c r="F35" s="90">
        <f>RaporPKn!T36*40%</f>
        <v>0</v>
      </c>
      <c r="G35" s="14">
        <f>USPKN!I35*60%</f>
        <v>0</v>
      </c>
      <c r="H35" s="91">
        <f t="shared" si="1"/>
        <v>0</v>
      </c>
      <c r="I35" s="90">
        <f>'RaporB.Ind'!T36*40%</f>
        <v>0</v>
      </c>
      <c r="J35" s="14">
        <f>USB.IND!I35*60%</f>
        <v>0</v>
      </c>
      <c r="K35" s="91">
        <f t="shared" si="2"/>
        <v>0</v>
      </c>
      <c r="L35" s="90">
        <f>RaporMat!T36*40%</f>
        <v>0</v>
      </c>
      <c r="M35" s="14">
        <f>USMAT!I35*60%</f>
        <v>0</v>
      </c>
      <c r="N35" s="91">
        <f t="shared" si="3"/>
        <v>0</v>
      </c>
      <c r="O35" s="90">
        <f>RaporIPA!T36*40%</f>
        <v>0</v>
      </c>
      <c r="P35" s="14">
        <f>USIPA!I35*60%</f>
        <v>0</v>
      </c>
      <c r="Q35" s="91">
        <f t="shared" si="4"/>
        <v>0</v>
      </c>
      <c r="R35" s="90">
        <f>RaporIPS!T36*40%</f>
        <v>0</v>
      </c>
      <c r="S35" s="14">
        <f>USIPS!I35*60%</f>
        <v>0</v>
      </c>
      <c r="T35" s="91">
        <f t="shared" si="5"/>
        <v>0</v>
      </c>
      <c r="U35" s="90">
        <f>RaporSBDP!T36*40%</f>
        <v>0</v>
      </c>
      <c r="V35" s="14">
        <f>USSBDP!I35*60%</f>
        <v>0</v>
      </c>
      <c r="W35" s="91">
        <f t="shared" si="6"/>
        <v>0</v>
      </c>
      <c r="X35" s="90">
        <f>RaporPJOK!T36*40%</f>
        <v>0</v>
      </c>
      <c r="Y35" s="14">
        <f>USPJOK!I35*60%</f>
        <v>0</v>
      </c>
      <c r="Z35" s="91">
        <f t="shared" si="7"/>
        <v>0</v>
      </c>
      <c r="AA35" s="90">
        <f>RaporM1!T36*40%</f>
        <v>0</v>
      </c>
      <c r="AB35" s="14">
        <f>USMULOK1!I35*60%</f>
        <v>0</v>
      </c>
      <c r="AC35" s="91">
        <f t="shared" si="8"/>
        <v>0</v>
      </c>
      <c r="AD35" s="90">
        <f>RaporM2!T36*40%</f>
        <v>0</v>
      </c>
      <c r="AE35" s="14">
        <f>USMULOK2!I35*60%</f>
        <v>0</v>
      </c>
      <c r="AF35" s="91">
        <f t="shared" si="9"/>
        <v>0</v>
      </c>
      <c r="AG35" s="90">
        <f>RaporM3!T36*40%</f>
        <v>0</v>
      </c>
      <c r="AH35" s="14">
        <f>USMULOK3!I35*60%</f>
        <v>0</v>
      </c>
      <c r="AI35" s="91">
        <f t="shared" si="10"/>
        <v>0</v>
      </c>
    </row>
    <row r="36" spans="1:35" x14ac:dyDescent="0.25">
      <c r="A36" s="64"/>
      <c r="B36" s="14">
        <f>'DAFTAR SISWA'!D37</f>
        <v>0</v>
      </c>
      <c r="C36" s="90">
        <f>' RaporPAI'!T37</f>
        <v>0</v>
      </c>
      <c r="D36" s="14">
        <f>USPAI!I36*60%</f>
        <v>0</v>
      </c>
      <c r="E36" s="91">
        <f t="shared" si="0"/>
        <v>0</v>
      </c>
      <c r="F36" s="90">
        <f>RaporPKn!T37*40%</f>
        <v>0</v>
      </c>
      <c r="G36" s="14">
        <f>USPKN!I36*60%</f>
        <v>0</v>
      </c>
      <c r="H36" s="91">
        <f t="shared" si="1"/>
        <v>0</v>
      </c>
      <c r="I36" s="90">
        <f>'RaporB.Ind'!T37*40%</f>
        <v>0</v>
      </c>
      <c r="J36" s="14">
        <f>USB.IND!I36*60%</f>
        <v>0</v>
      </c>
      <c r="K36" s="91">
        <f t="shared" si="2"/>
        <v>0</v>
      </c>
      <c r="L36" s="90">
        <f>RaporMat!T37*40%</f>
        <v>0</v>
      </c>
      <c r="M36" s="14">
        <f>USMAT!I36*60%</f>
        <v>0</v>
      </c>
      <c r="N36" s="91">
        <f t="shared" si="3"/>
        <v>0</v>
      </c>
      <c r="O36" s="90">
        <f>RaporIPA!T37*40%</f>
        <v>0</v>
      </c>
      <c r="P36" s="14">
        <f>USIPA!I36*60%</f>
        <v>0</v>
      </c>
      <c r="Q36" s="91">
        <f t="shared" si="4"/>
        <v>0</v>
      </c>
      <c r="R36" s="90">
        <f>RaporIPS!T37*40%</f>
        <v>0</v>
      </c>
      <c r="S36" s="14">
        <f>USIPS!I36*60%</f>
        <v>0</v>
      </c>
      <c r="T36" s="91">
        <f t="shared" si="5"/>
        <v>0</v>
      </c>
      <c r="U36" s="90">
        <f>RaporSBDP!T37*40%</f>
        <v>0</v>
      </c>
      <c r="V36" s="14">
        <f>USSBDP!I36*60%</f>
        <v>0</v>
      </c>
      <c r="W36" s="91">
        <f t="shared" si="6"/>
        <v>0</v>
      </c>
      <c r="X36" s="90">
        <f>RaporPJOK!T37*40%</f>
        <v>0</v>
      </c>
      <c r="Y36" s="14">
        <f>USPJOK!I36*60%</f>
        <v>0</v>
      </c>
      <c r="Z36" s="91">
        <f t="shared" si="7"/>
        <v>0</v>
      </c>
      <c r="AA36" s="90">
        <f>RaporM1!T37*40%</f>
        <v>0</v>
      </c>
      <c r="AB36" s="14">
        <f>USMULOK1!I36*60%</f>
        <v>0</v>
      </c>
      <c r="AC36" s="91">
        <f t="shared" si="8"/>
        <v>0</v>
      </c>
      <c r="AD36" s="90">
        <f>RaporM2!T37*40%</f>
        <v>0</v>
      </c>
      <c r="AE36" s="14">
        <f>USMULOK2!I36*60%</f>
        <v>0</v>
      </c>
      <c r="AF36" s="91">
        <f t="shared" si="9"/>
        <v>0</v>
      </c>
      <c r="AG36" s="90">
        <f>RaporM3!T37*40%</f>
        <v>0</v>
      </c>
      <c r="AH36" s="14">
        <f>USMULOK3!I36*60%</f>
        <v>0</v>
      </c>
      <c r="AI36" s="91">
        <f t="shared" si="10"/>
        <v>0</v>
      </c>
    </row>
    <row r="37" spans="1:35" x14ac:dyDescent="0.25">
      <c r="A37" s="64"/>
      <c r="B37" s="14">
        <f>'DAFTAR SISWA'!D38</f>
        <v>0</v>
      </c>
      <c r="C37" s="14"/>
      <c r="D37" s="14">
        <f>USPAI!I37*60%</f>
        <v>0</v>
      </c>
      <c r="E37" s="91">
        <f t="shared" si="0"/>
        <v>0</v>
      </c>
      <c r="F37" s="90">
        <f>RaporPKn!T38*40%</f>
        <v>0</v>
      </c>
      <c r="G37" s="14">
        <f>USPKN!I37*60%</f>
        <v>0</v>
      </c>
      <c r="H37" s="91">
        <f t="shared" si="1"/>
        <v>0</v>
      </c>
      <c r="I37" s="90">
        <f>'RaporB.Ind'!T38*40%</f>
        <v>0</v>
      </c>
      <c r="J37" s="14">
        <f>USB.IND!I37*60%</f>
        <v>0</v>
      </c>
      <c r="K37" s="91">
        <f t="shared" si="2"/>
        <v>0</v>
      </c>
      <c r="L37" s="90">
        <f>RaporMat!T38*40%</f>
        <v>0</v>
      </c>
      <c r="M37" s="14">
        <f>USMAT!I37*60%</f>
        <v>0</v>
      </c>
      <c r="N37" s="91">
        <f t="shared" si="3"/>
        <v>0</v>
      </c>
      <c r="O37" s="90">
        <f>RaporIPA!T38*40%</f>
        <v>0</v>
      </c>
      <c r="P37" s="14">
        <f>USIPA!I37*60%</f>
        <v>0</v>
      </c>
      <c r="Q37" s="91">
        <f t="shared" si="4"/>
        <v>0</v>
      </c>
      <c r="R37" s="90">
        <f>RaporIPS!T38*40%</f>
        <v>0</v>
      </c>
      <c r="S37" s="14">
        <f>USIPS!I37*60%</f>
        <v>0</v>
      </c>
      <c r="T37" s="91">
        <f t="shared" si="5"/>
        <v>0</v>
      </c>
      <c r="U37" s="90">
        <f>RaporSBDP!T38*40%</f>
        <v>0</v>
      </c>
      <c r="V37" s="14">
        <f>USSBDP!I37*60%</f>
        <v>0</v>
      </c>
      <c r="W37" s="91">
        <f t="shared" si="6"/>
        <v>0</v>
      </c>
      <c r="X37" s="90">
        <f>RaporPJOK!T38*40%</f>
        <v>0</v>
      </c>
      <c r="Y37" s="14">
        <f>USPJOK!I37*60%</f>
        <v>0</v>
      </c>
      <c r="Z37" s="91">
        <f t="shared" si="7"/>
        <v>0</v>
      </c>
      <c r="AA37" s="90">
        <f>RaporM1!T38*40%</f>
        <v>0</v>
      </c>
      <c r="AB37" s="14">
        <f>USMULOK1!I37*60%</f>
        <v>0</v>
      </c>
      <c r="AC37" s="91">
        <f t="shared" si="8"/>
        <v>0</v>
      </c>
      <c r="AD37" s="90">
        <f>RaporM2!T38*40%</f>
        <v>0</v>
      </c>
      <c r="AE37" s="14">
        <f>USMULOK2!I37*60%</f>
        <v>0</v>
      </c>
      <c r="AF37" s="91">
        <f t="shared" si="9"/>
        <v>0</v>
      </c>
      <c r="AG37" s="90">
        <f>RaporM3!T38*40%</f>
        <v>0</v>
      </c>
      <c r="AH37" s="14">
        <f>USMULOK3!I37*60%</f>
        <v>0</v>
      </c>
      <c r="AI37" s="91">
        <f t="shared" si="10"/>
        <v>0</v>
      </c>
    </row>
    <row r="38" spans="1:35" x14ac:dyDescent="0.25">
      <c r="A38" s="64"/>
      <c r="B38" s="14">
        <f>'DAFTAR SISWA'!D39</f>
        <v>0</v>
      </c>
      <c r="C38" s="14"/>
      <c r="D38" s="14">
        <f>USPAI!I38</f>
        <v>0</v>
      </c>
      <c r="E38" s="91">
        <f t="shared" si="0"/>
        <v>0</v>
      </c>
      <c r="F38" s="90">
        <f>RaporPKn!T39*40%</f>
        <v>0</v>
      </c>
      <c r="G38" s="14">
        <f>USPKN!I38*60%</f>
        <v>0</v>
      </c>
      <c r="H38" s="91">
        <f t="shared" si="1"/>
        <v>0</v>
      </c>
      <c r="I38" s="90">
        <f>'RaporB.Ind'!T39*40%</f>
        <v>0</v>
      </c>
      <c r="J38" s="14">
        <f>USB.IND!I38*60%</f>
        <v>0</v>
      </c>
      <c r="K38" s="91">
        <f t="shared" si="2"/>
        <v>0</v>
      </c>
      <c r="L38" s="90">
        <f>RaporMat!T39*40%</f>
        <v>0</v>
      </c>
      <c r="M38" s="14">
        <f>USMAT!I38*60%</f>
        <v>0</v>
      </c>
      <c r="N38" s="91">
        <f t="shared" si="3"/>
        <v>0</v>
      </c>
      <c r="O38" s="90">
        <f>RaporIPA!T39*40%</f>
        <v>0</v>
      </c>
      <c r="P38" s="14">
        <f>USIPA!I38*60%</f>
        <v>0</v>
      </c>
      <c r="Q38" s="91">
        <f t="shared" si="4"/>
        <v>0</v>
      </c>
      <c r="R38" s="90">
        <f>RaporIPS!T39*40%</f>
        <v>0</v>
      </c>
      <c r="S38" s="14">
        <f>USIPS!I38*60%</f>
        <v>0</v>
      </c>
      <c r="T38" s="91">
        <f t="shared" si="5"/>
        <v>0</v>
      </c>
      <c r="U38" s="90">
        <f>RaporSBDP!T39*40%</f>
        <v>0</v>
      </c>
      <c r="V38" s="14">
        <f>USSBDP!I38*60%</f>
        <v>0</v>
      </c>
      <c r="W38" s="91">
        <f t="shared" si="6"/>
        <v>0</v>
      </c>
      <c r="X38" s="90">
        <f>RaporPJOK!T39*40%</f>
        <v>0</v>
      </c>
      <c r="Y38" s="14">
        <f>USPJOK!I38*60%</f>
        <v>0</v>
      </c>
      <c r="Z38" s="91">
        <f t="shared" si="7"/>
        <v>0</v>
      </c>
      <c r="AA38" s="90">
        <f>RaporM1!T39*40%</f>
        <v>0</v>
      </c>
      <c r="AB38" s="14">
        <f>USMULOK1!I38*60%</f>
        <v>0</v>
      </c>
      <c r="AC38" s="91">
        <f t="shared" si="8"/>
        <v>0</v>
      </c>
      <c r="AD38" s="90">
        <f>RaporM2!T39*40%</f>
        <v>0</v>
      </c>
      <c r="AE38" s="14">
        <f>USMULOK2!I38*60%</f>
        <v>0</v>
      </c>
      <c r="AF38" s="91">
        <f t="shared" si="9"/>
        <v>0</v>
      </c>
      <c r="AG38" s="90">
        <f>RaporM3!T39*40%</f>
        <v>0</v>
      </c>
      <c r="AH38" s="14">
        <f>USMULOK3!I38*60%</f>
        <v>0</v>
      </c>
      <c r="AI38" s="91">
        <f t="shared" si="10"/>
        <v>0</v>
      </c>
    </row>
    <row r="39" spans="1:35" x14ac:dyDescent="0.25">
      <c r="A39" s="64"/>
      <c r="B39" s="14">
        <f>'DAFTAR SISWA'!D40</f>
        <v>0</v>
      </c>
      <c r="C39" s="14"/>
      <c r="D39" s="14">
        <f>USPAI!I39</f>
        <v>0</v>
      </c>
      <c r="E39" s="91">
        <f t="shared" si="0"/>
        <v>0</v>
      </c>
      <c r="F39" s="90">
        <f>RaporPKn!T40*40%</f>
        <v>0</v>
      </c>
      <c r="G39" s="14">
        <f>USPKN!I39*60%</f>
        <v>0</v>
      </c>
      <c r="H39" s="91">
        <f t="shared" si="1"/>
        <v>0</v>
      </c>
      <c r="I39" s="90">
        <f>'RaporB.Ind'!T40*40%</f>
        <v>0</v>
      </c>
      <c r="J39" s="14">
        <f>USB.IND!I39*60%</f>
        <v>0</v>
      </c>
      <c r="K39" s="91">
        <f t="shared" si="2"/>
        <v>0</v>
      </c>
      <c r="L39" s="90">
        <f>RaporMat!T40*40%</f>
        <v>0</v>
      </c>
      <c r="M39" s="14">
        <f>USMAT!I39*60%</f>
        <v>0</v>
      </c>
      <c r="N39" s="91">
        <f t="shared" si="3"/>
        <v>0</v>
      </c>
      <c r="O39" s="90">
        <f>RaporIPA!T40*40%</f>
        <v>0</v>
      </c>
      <c r="P39" s="14">
        <f>USIPA!I39*60%</f>
        <v>0</v>
      </c>
      <c r="Q39" s="91">
        <f t="shared" si="4"/>
        <v>0</v>
      </c>
      <c r="R39" s="90">
        <f>RaporIPS!T40*40%</f>
        <v>0</v>
      </c>
      <c r="S39" s="14">
        <f>USIPS!I39*60%</f>
        <v>0</v>
      </c>
      <c r="T39" s="91">
        <f t="shared" si="5"/>
        <v>0</v>
      </c>
      <c r="U39" s="90">
        <f>RaporSBDP!T40*40%</f>
        <v>0</v>
      </c>
      <c r="V39" s="14">
        <f>USSBDP!I39*60%</f>
        <v>0</v>
      </c>
      <c r="W39" s="91">
        <f t="shared" si="6"/>
        <v>0</v>
      </c>
      <c r="X39" s="90">
        <f>RaporPJOK!T40*40%</f>
        <v>0</v>
      </c>
      <c r="Y39" s="14">
        <f>USPJOK!I39*60%</f>
        <v>0</v>
      </c>
      <c r="Z39" s="91">
        <f t="shared" si="7"/>
        <v>0</v>
      </c>
      <c r="AA39" s="90">
        <f>RaporM1!T40*40%</f>
        <v>0</v>
      </c>
      <c r="AB39" s="14">
        <f>USMULOK1!I39*60%</f>
        <v>0</v>
      </c>
      <c r="AC39" s="91">
        <f t="shared" si="8"/>
        <v>0</v>
      </c>
      <c r="AD39" s="90">
        <f>RaporM2!T40*40%</f>
        <v>0</v>
      </c>
      <c r="AE39" s="14">
        <f>USMULOK2!I39*60%</f>
        <v>0</v>
      </c>
      <c r="AF39" s="91">
        <f t="shared" si="9"/>
        <v>0</v>
      </c>
      <c r="AG39" s="90">
        <f>RaporM3!T40*40%</f>
        <v>0</v>
      </c>
      <c r="AH39" s="14">
        <f>USMULOK3!I39*60%</f>
        <v>0</v>
      </c>
      <c r="AI39" s="91">
        <f t="shared" si="10"/>
        <v>0</v>
      </c>
    </row>
    <row r="40" spans="1:35" x14ac:dyDescent="0.25">
      <c r="A40" s="64"/>
      <c r="B40" s="14">
        <f>'DAFTAR SISWA'!D41</f>
        <v>0</v>
      </c>
      <c r="C40" s="14"/>
      <c r="D40" s="14">
        <f>USPAI!I40</f>
        <v>0</v>
      </c>
      <c r="E40" s="91">
        <f t="shared" si="0"/>
        <v>0</v>
      </c>
      <c r="F40" s="90">
        <f>RaporPKn!T41*40%</f>
        <v>0</v>
      </c>
      <c r="G40" s="14">
        <f>USPKN!I40*60%</f>
        <v>0</v>
      </c>
      <c r="H40" s="92"/>
      <c r="I40" s="90">
        <f>'RaporB.Ind'!T41*40%</f>
        <v>0</v>
      </c>
      <c r="J40" s="14">
        <f>USB.IND!I40*60%</f>
        <v>0</v>
      </c>
      <c r="K40" s="91">
        <f t="shared" si="2"/>
        <v>0</v>
      </c>
      <c r="L40" s="90">
        <f>RaporMat!T41*40%</f>
        <v>0</v>
      </c>
      <c r="M40" s="14">
        <f>USMAT!I40*60%</f>
        <v>0</v>
      </c>
      <c r="N40" s="91">
        <f t="shared" si="3"/>
        <v>0</v>
      </c>
      <c r="O40" s="90">
        <f>RaporIPA!T41*40%</f>
        <v>0</v>
      </c>
      <c r="P40" s="14">
        <f>USIPA!I40*60%</f>
        <v>0</v>
      </c>
      <c r="Q40" s="91">
        <f t="shared" si="4"/>
        <v>0</v>
      </c>
      <c r="R40" s="90">
        <f>RaporIPS!N41*40%</f>
        <v>0</v>
      </c>
      <c r="S40" s="14">
        <f>USIPS!I40</f>
        <v>0</v>
      </c>
      <c r="T40" s="91">
        <f t="shared" si="5"/>
        <v>0</v>
      </c>
      <c r="U40" s="90">
        <f>RaporSBDP!T41*40%</f>
        <v>0</v>
      </c>
      <c r="V40" s="14">
        <f>USSBDP!I40*60%</f>
        <v>0</v>
      </c>
      <c r="W40" s="91">
        <f t="shared" si="6"/>
        <v>0</v>
      </c>
      <c r="X40" s="90">
        <f>RaporPJOK!T41*40%</f>
        <v>0</v>
      </c>
      <c r="Y40" s="14">
        <f>USPJOK!I40*60%</f>
        <v>0</v>
      </c>
      <c r="Z40" s="91">
        <f t="shared" si="7"/>
        <v>0</v>
      </c>
      <c r="AA40" s="90">
        <f>RaporM1!T41*40%</f>
        <v>0</v>
      </c>
      <c r="AB40" s="14">
        <f>USMULOK1!I40*60%</f>
        <v>0</v>
      </c>
      <c r="AC40" s="91">
        <f t="shared" si="8"/>
        <v>0</v>
      </c>
      <c r="AD40" s="90">
        <f>RaporM2!T41*40%</f>
        <v>0</v>
      </c>
      <c r="AE40" s="14">
        <f>USMULOK2!I40*60%</f>
        <v>0</v>
      </c>
      <c r="AF40" s="91">
        <f t="shared" si="9"/>
        <v>0</v>
      </c>
      <c r="AG40" s="90">
        <f>RaporM3!T41*40%</f>
        <v>0</v>
      </c>
      <c r="AH40" s="14">
        <f>USMULOK3!I40*60%</f>
        <v>0</v>
      </c>
      <c r="AI40" s="91">
        <f t="shared" si="10"/>
        <v>0</v>
      </c>
    </row>
    <row r="41" spans="1:35" x14ac:dyDescent="0.25">
      <c r="A41" s="64"/>
      <c r="B41" s="14">
        <f>'DAFTAR SISWA'!D42</f>
        <v>0</v>
      </c>
      <c r="C41" s="14"/>
      <c r="D41" s="14">
        <f>USPAI!I41</f>
        <v>0</v>
      </c>
      <c r="E41" s="91">
        <f t="shared" si="0"/>
        <v>0</v>
      </c>
      <c r="F41" s="90">
        <f>RaporPKn!N42*40%</f>
        <v>0</v>
      </c>
      <c r="G41" s="14"/>
      <c r="H41" s="92"/>
      <c r="I41" s="90">
        <f>'RaporB.Ind'!T42*40%</f>
        <v>0</v>
      </c>
      <c r="J41" s="14">
        <f>USB.IND!I41*60%</f>
        <v>0</v>
      </c>
      <c r="K41" s="91">
        <f t="shared" si="2"/>
        <v>0</v>
      </c>
      <c r="L41" s="90">
        <f>RaporMat!T42*40%</f>
        <v>0</v>
      </c>
      <c r="M41" s="14">
        <f>USMAT!I41*60%</f>
        <v>0</v>
      </c>
      <c r="N41" s="91">
        <f t="shared" si="3"/>
        <v>0</v>
      </c>
      <c r="O41" s="90">
        <f>RaporIPA!T42*40%</f>
        <v>0</v>
      </c>
      <c r="P41" s="14">
        <f>USIPA!I41*60%</f>
        <v>0</v>
      </c>
      <c r="Q41" s="91">
        <f t="shared" si="4"/>
        <v>0</v>
      </c>
      <c r="R41" s="90">
        <f>RaporIPS!N42*40%</f>
        <v>0</v>
      </c>
      <c r="S41" s="14">
        <f>USIPS!I41</f>
        <v>0</v>
      </c>
      <c r="T41" s="91">
        <f t="shared" si="5"/>
        <v>0</v>
      </c>
      <c r="U41" s="90">
        <f>RaporSBDP!T42*40%</f>
        <v>0</v>
      </c>
      <c r="V41" s="14">
        <f>USSBDP!I41*60%</f>
        <v>0</v>
      </c>
      <c r="W41" s="91">
        <f t="shared" si="6"/>
        <v>0</v>
      </c>
      <c r="X41" s="90">
        <f>RaporPJOK!T42*40%</f>
        <v>0</v>
      </c>
      <c r="Y41" s="14">
        <f>USPJOK!I41*60%</f>
        <v>0</v>
      </c>
      <c r="Z41" s="91">
        <f t="shared" si="7"/>
        <v>0</v>
      </c>
      <c r="AA41" s="90">
        <f>RaporM1!T42*40%</f>
        <v>0</v>
      </c>
      <c r="AB41" s="14">
        <f>USMULOK1!I41*60%</f>
        <v>0</v>
      </c>
      <c r="AC41" s="91">
        <f t="shared" si="8"/>
        <v>0</v>
      </c>
      <c r="AD41" s="90">
        <f>RaporM2!T42*40%</f>
        <v>0</v>
      </c>
      <c r="AE41" s="14">
        <f>USMULOK2!I41*60%</f>
        <v>0</v>
      </c>
      <c r="AF41" s="91">
        <f t="shared" si="9"/>
        <v>0</v>
      </c>
      <c r="AG41" s="90">
        <f>RaporM3!T42*40%</f>
        <v>0</v>
      </c>
      <c r="AH41" s="14">
        <f>USMULOK3!I41*60%</f>
        <v>0</v>
      </c>
      <c r="AI41" s="91">
        <f t="shared" si="10"/>
        <v>0</v>
      </c>
    </row>
    <row r="42" spans="1:35" x14ac:dyDescent="0.25">
      <c r="A42" s="64"/>
      <c r="B42" s="14">
        <f>'DAFTAR SISWA'!D43</f>
        <v>0</v>
      </c>
      <c r="C42" s="14"/>
      <c r="D42" s="14">
        <f>USPAI!I42</f>
        <v>0</v>
      </c>
      <c r="E42" s="91">
        <f t="shared" si="0"/>
        <v>0</v>
      </c>
      <c r="F42" s="14"/>
      <c r="G42" s="14"/>
      <c r="H42" s="92"/>
      <c r="I42" s="90">
        <f>'RaporB.Ind'!T43*40%</f>
        <v>0</v>
      </c>
      <c r="J42" s="14">
        <f>USB.IND!I42*60%</f>
        <v>0</v>
      </c>
      <c r="K42" s="91">
        <f t="shared" si="2"/>
        <v>0</v>
      </c>
      <c r="L42" s="90">
        <f>RaporMat!T43*40%</f>
        <v>0</v>
      </c>
      <c r="M42" s="14">
        <f>USMAT!I42*60%</f>
        <v>0</v>
      </c>
      <c r="N42" s="91">
        <f t="shared" si="3"/>
        <v>0</v>
      </c>
      <c r="O42" s="90">
        <f>RaporIPA!T43*40%</f>
        <v>0</v>
      </c>
      <c r="P42" s="14">
        <f>USIPA!I42*60%</f>
        <v>0</v>
      </c>
      <c r="Q42" s="91">
        <f t="shared" si="4"/>
        <v>0</v>
      </c>
      <c r="R42" s="90">
        <f>RaporIPS!N43*40%</f>
        <v>0</v>
      </c>
      <c r="S42" s="14">
        <f>USIPS!I42</f>
        <v>0</v>
      </c>
      <c r="T42" s="91">
        <f t="shared" si="5"/>
        <v>0</v>
      </c>
      <c r="U42" s="90">
        <f>RaporSBDP!T43*40%</f>
        <v>0</v>
      </c>
      <c r="V42" s="14">
        <f>USSBDP!I42*60%</f>
        <v>0</v>
      </c>
      <c r="W42" s="91">
        <f t="shared" si="6"/>
        <v>0</v>
      </c>
      <c r="X42" s="90">
        <f>RaporPJOK!T43*40%</f>
        <v>0</v>
      </c>
      <c r="Y42" s="14">
        <f>USPJOK!I42*60%</f>
        <v>0</v>
      </c>
      <c r="Z42" s="91">
        <f t="shared" si="7"/>
        <v>0</v>
      </c>
      <c r="AA42" s="90">
        <f>RaporM1!T43*40%</f>
        <v>0</v>
      </c>
      <c r="AB42" s="14">
        <f>USMULOK1!I42*60%</f>
        <v>0</v>
      </c>
      <c r="AC42" s="91">
        <f t="shared" si="8"/>
        <v>0</v>
      </c>
      <c r="AD42" s="90">
        <f>RaporM2!T43*40%</f>
        <v>0</v>
      </c>
      <c r="AE42" s="14">
        <f>USMULOK2!I42*60%</f>
        <v>0</v>
      </c>
      <c r="AF42" s="91">
        <f t="shared" si="9"/>
        <v>0</v>
      </c>
      <c r="AG42" s="90">
        <f>RaporM3!T43*40%</f>
        <v>0</v>
      </c>
      <c r="AH42" s="14">
        <f>USMULOK3!I42*60%</f>
        <v>0</v>
      </c>
      <c r="AI42" s="91">
        <f t="shared" si="10"/>
        <v>0</v>
      </c>
    </row>
    <row r="43" spans="1:35" x14ac:dyDescent="0.25">
      <c r="A43" s="64"/>
      <c r="B43" s="14">
        <f>'DAFTAR SISWA'!D44</f>
        <v>0</v>
      </c>
      <c r="C43" s="14"/>
      <c r="D43" s="14">
        <f>USPAI!I43</f>
        <v>0</v>
      </c>
      <c r="E43" s="92"/>
      <c r="F43" s="14"/>
      <c r="G43" s="14"/>
      <c r="H43" s="92"/>
      <c r="I43" s="90">
        <f>'RaporB.Ind'!T44*40%</f>
        <v>0</v>
      </c>
      <c r="J43" s="14">
        <f>USB.IND!I43*60%</f>
        <v>0</v>
      </c>
      <c r="K43" s="91">
        <f t="shared" si="2"/>
        <v>0</v>
      </c>
      <c r="L43" s="90">
        <f>RaporMat!T44*40%</f>
        <v>0</v>
      </c>
      <c r="M43" s="14">
        <f>USMAT!I43*60%</f>
        <v>0</v>
      </c>
      <c r="N43" s="91">
        <f t="shared" si="3"/>
        <v>0</v>
      </c>
      <c r="O43" s="90">
        <f>RaporIPA!T44*40%</f>
        <v>0</v>
      </c>
      <c r="P43" s="14">
        <f>USIPA!I43*60%</f>
        <v>0</v>
      </c>
      <c r="Q43" s="91">
        <f t="shared" si="4"/>
        <v>0</v>
      </c>
      <c r="R43" s="90">
        <f>RaporIPS!N44*40%</f>
        <v>0</v>
      </c>
      <c r="S43" s="14">
        <f>USIPS!I43</f>
        <v>0</v>
      </c>
      <c r="T43" s="91">
        <f t="shared" si="5"/>
        <v>0</v>
      </c>
      <c r="U43" s="90">
        <f>RaporSBDP!T44*40%</f>
        <v>0</v>
      </c>
      <c r="V43" s="14">
        <f>USSBDP!I43*60%</f>
        <v>0</v>
      </c>
      <c r="W43" s="91">
        <f t="shared" si="6"/>
        <v>0</v>
      </c>
      <c r="X43" s="90">
        <f>RaporPJOK!T44*40%</f>
        <v>0</v>
      </c>
      <c r="Y43" s="14">
        <f>USPJOK!I43*60%</f>
        <v>0</v>
      </c>
      <c r="Z43" s="91">
        <f t="shared" si="7"/>
        <v>0</v>
      </c>
      <c r="AA43" s="90">
        <f>RaporM1!T44*40%</f>
        <v>0</v>
      </c>
      <c r="AB43" s="14">
        <f>USMULOK1!I43*60%</f>
        <v>0</v>
      </c>
      <c r="AC43" s="91">
        <f t="shared" si="8"/>
        <v>0</v>
      </c>
      <c r="AD43" s="90">
        <f>RaporM2!T44*40%</f>
        <v>0</v>
      </c>
      <c r="AE43" s="14">
        <f>USMULOK2!I43*60%</f>
        <v>0</v>
      </c>
      <c r="AF43" s="91">
        <f t="shared" si="9"/>
        <v>0</v>
      </c>
      <c r="AG43" s="90">
        <f>RaporM3!T44*40%</f>
        <v>0</v>
      </c>
      <c r="AH43" s="14">
        <f>USMULOK3!I43*60%</f>
        <v>0</v>
      </c>
      <c r="AI43" s="91">
        <f t="shared" si="10"/>
        <v>0</v>
      </c>
    </row>
    <row r="44" spans="1:35" x14ac:dyDescent="0.25">
      <c r="A44" s="64"/>
      <c r="B44" s="14">
        <f>'DAFTAR SISWA'!D45</f>
        <v>0</v>
      </c>
      <c r="C44" s="14"/>
      <c r="D44" s="14"/>
      <c r="E44" s="92"/>
      <c r="F44" s="14"/>
      <c r="G44" s="14"/>
      <c r="H44" s="92"/>
      <c r="I44" s="90">
        <f>'RaporB.Ind'!T45*40%</f>
        <v>0</v>
      </c>
      <c r="J44" s="14"/>
      <c r="K44" s="91">
        <f t="shared" si="2"/>
        <v>0</v>
      </c>
      <c r="L44" s="90">
        <f>RaporMat!T45*40%</f>
        <v>0</v>
      </c>
      <c r="M44" s="14">
        <f>USMAT!I44*60%</f>
        <v>0</v>
      </c>
      <c r="N44" s="91">
        <f t="shared" si="3"/>
        <v>0</v>
      </c>
      <c r="O44" s="90">
        <f>RaporIPA!T45*40%</f>
        <v>0</v>
      </c>
      <c r="P44" s="14">
        <f>USIPA!I44*60%</f>
        <v>0</v>
      </c>
      <c r="Q44" s="91">
        <f t="shared" si="4"/>
        <v>0</v>
      </c>
      <c r="R44" s="90">
        <f>RaporIPS!T45*40%</f>
        <v>0</v>
      </c>
      <c r="S44" s="14">
        <f>USIPS!I44</f>
        <v>0</v>
      </c>
      <c r="T44" s="91">
        <f t="shared" si="5"/>
        <v>0</v>
      </c>
      <c r="U44" s="90">
        <f>RaporSBDP!T45*40%</f>
        <v>0</v>
      </c>
      <c r="V44" s="14">
        <f>USSBDP!I44*60%</f>
        <v>0</v>
      </c>
      <c r="W44" s="91">
        <f t="shared" si="6"/>
        <v>0</v>
      </c>
      <c r="X44" s="90">
        <f>RaporPJOK!T45*40%</f>
        <v>0</v>
      </c>
      <c r="Y44" s="14">
        <f>USPJOK!I44*60%</f>
        <v>0</v>
      </c>
      <c r="Z44" s="91">
        <f t="shared" si="7"/>
        <v>0</v>
      </c>
      <c r="AA44" s="90">
        <f>RaporM1!N45*40%</f>
        <v>0</v>
      </c>
      <c r="AB44" s="14">
        <f>USMULOK1!I44*60%</f>
        <v>0</v>
      </c>
      <c r="AC44" s="90">
        <f t="shared" si="8"/>
        <v>0</v>
      </c>
      <c r="AD44" s="90">
        <f>RaporM2!T45*40%</f>
        <v>0</v>
      </c>
      <c r="AE44" s="14">
        <f>USMULOK2!I44*60%</f>
        <v>0</v>
      </c>
      <c r="AF44" s="91">
        <f t="shared" si="9"/>
        <v>0</v>
      </c>
      <c r="AG44" s="90">
        <f>RaporM3!T45*40%</f>
        <v>0</v>
      </c>
      <c r="AH44" s="14">
        <f>USMULOK3!I44*60%</f>
        <v>0</v>
      </c>
      <c r="AI44" s="91">
        <f t="shared" si="10"/>
        <v>0</v>
      </c>
    </row>
    <row r="45" spans="1:35" x14ac:dyDescent="0.25">
      <c r="A45" s="64"/>
      <c r="B45" s="14">
        <f>'DAFTAR SISWA'!D46</f>
        <v>0</v>
      </c>
      <c r="C45" s="14"/>
      <c r="D45" s="14"/>
      <c r="E45" s="92"/>
      <c r="F45" s="14"/>
      <c r="G45" s="14"/>
      <c r="H45" s="14"/>
      <c r="I45" s="90">
        <f>'RaporB.Ind'!T46*40%</f>
        <v>0</v>
      </c>
      <c r="J45" s="14"/>
      <c r="K45" s="91">
        <f t="shared" si="2"/>
        <v>0</v>
      </c>
      <c r="L45" s="90">
        <f>RaporMat!T46*40%</f>
        <v>0</v>
      </c>
      <c r="M45" s="14">
        <f>USMAT!I45*60%</f>
        <v>0</v>
      </c>
      <c r="N45" s="91">
        <f t="shared" si="3"/>
        <v>0</v>
      </c>
      <c r="O45" s="90">
        <f>RaporIPA!T46*40%</f>
        <v>0</v>
      </c>
      <c r="P45" s="14">
        <f>USIPA!I45*60%</f>
        <v>0</v>
      </c>
      <c r="Q45" s="91">
        <f t="shared" si="4"/>
        <v>0</v>
      </c>
      <c r="R45" s="90">
        <f>RaporIPS!T46*40%</f>
        <v>0</v>
      </c>
      <c r="S45" s="14">
        <f>USIPS!I45</f>
        <v>0</v>
      </c>
      <c r="T45" s="91">
        <f t="shared" si="5"/>
        <v>0</v>
      </c>
      <c r="U45" s="90">
        <f>RaporSBDP!T46*40%</f>
        <v>0</v>
      </c>
      <c r="V45" s="14">
        <f>USSBDP!I45*60%</f>
        <v>0</v>
      </c>
      <c r="W45" s="91">
        <f t="shared" si="6"/>
        <v>0</v>
      </c>
      <c r="X45" s="90">
        <f>RaporPJOK!T46*40%</f>
        <v>0</v>
      </c>
      <c r="Y45" s="14">
        <f>USPJOK!I45*60%</f>
        <v>0</v>
      </c>
      <c r="Z45" s="91">
        <f t="shared" si="7"/>
        <v>0</v>
      </c>
      <c r="AA45" s="90">
        <f>RaporM1!N46*40%</f>
        <v>0</v>
      </c>
      <c r="AB45" s="14">
        <f>USMULOK1!I45*60%</f>
        <v>0</v>
      </c>
      <c r="AC45" s="91">
        <f t="shared" si="8"/>
        <v>0</v>
      </c>
      <c r="AD45" s="90">
        <f>RaporM2!T46*40%</f>
        <v>0</v>
      </c>
      <c r="AE45" s="14">
        <f>USMULOK2!I45*60%</f>
        <v>0</v>
      </c>
      <c r="AF45" s="91">
        <f t="shared" si="9"/>
        <v>0</v>
      </c>
      <c r="AG45" s="90">
        <f>RaporM3!T46*40%</f>
        <v>0</v>
      </c>
      <c r="AH45" s="14">
        <f>USMULOK3!I45*60%</f>
        <v>0</v>
      </c>
      <c r="AI45" s="91">
        <f t="shared" si="10"/>
        <v>0</v>
      </c>
    </row>
    <row r="46" spans="1:35" x14ac:dyDescent="0.25">
      <c r="A46" s="64"/>
      <c r="B46" s="14">
        <f>'DAFTAR SISWA'!D47</f>
        <v>0</v>
      </c>
      <c r="C46" s="14"/>
      <c r="D46" s="14"/>
      <c r="E46" s="92"/>
      <c r="F46" s="14"/>
      <c r="G46" s="14"/>
      <c r="H46" s="14"/>
      <c r="I46" s="90">
        <f>'RaporB.Ind'!T47*40%</f>
        <v>0</v>
      </c>
      <c r="J46" s="14"/>
      <c r="K46" s="91">
        <f t="shared" si="2"/>
        <v>0</v>
      </c>
      <c r="L46" s="90">
        <f>RaporMat!T47*40%</f>
        <v>0</v>
      </c>
      <c r="M46" s="14">
        <f>USMAT!I46*60%</f>
        <v>0</v>
      </c>
      <c r="N46" s="91">
        <f t="shared" si="3"/>
        <v>0</v>
      </c>
      <c r="O46" s="90">
        <f>RaporIPA!T47*40%</f>
        <v>0</v>
      </c>
      <c r="P46" s="14">
        <f>USIPA!I46*60%</f>
        <v>0</v>
      </c>
      <c r="Q46" s="91">
        <f t="shared" si="4"/>
        <v>0</v>
      </c>
      <c r="R46" s="90">
        <f>RaporIPS!T47*40%</f>
        <v>0</v>
      </c>
      <c r="S46" s="14">
        <f>USIPS!I46</f>
        <v>0</v>
      </c>
      <c r="T46" s="91">
        <f t="shared" si="5"/>
        <v>0</v>
      </c>
      <c r="U46" s="90">
        <f>RaporSBDP!T47*40%</f>
        <v>0</v>
      </c>
      <c r="V46" s="14">
        <f>USSBDP!I46*60%</f>
        <v>0</v>
      </c>
      <c r="W46" s="91">
        <f t="shared" si="6"/>
        <v>0</v>
      </c>
      <c r="X46" s="90">
        <f>RaporPJOK!T47*40%</f>
        <v>0</v>
      </c>
      <c r="Y46" s="14">
        <f>USPJOK!I46*60%</f>
        <v>0</v>
      </c>
      <c r="Z46" s="91">
        <f t="shared" si="7"/>
        <v>0</v>
      </c>
      <c r="AA46" s="90">
        <f>RaporM1!N47*40%</f>
        <v>0</v>
      </c>
      <c r="AB46" s="14">
        <f>USMULOK1!I46*60%</f>
        <v>0</v>
      </c>
      <c r="AC46" s="90">
        <f t="shared" si="8"/>
        <v>0</v>
      </c>
      <c r="AD46" s="90">
        <f>RaporM2!T47*40%</f>
        <v>0</v>
      </c>
      <c r="AE46" s="14">
        <f>USMULOK2!I46*60%</f>
        <v>0</v>
      </c>
      <c r="AF46" s="91">
        <f t="shared" si="9"/>
        <v>0</v>
      </c>
      <c r="AG46" s="90">
        <f>RaporM3!T47*40%</f>
        <v>0</v>
      </c>
      <c r="AH46" s="14">
        <f>USMULOK3!I46*60%</f>
        <v>0</v>
      </c>
      <c r="AI46" s="91">
        <f t="shared" si="10"/>
        <v>0</v>
      </c>
    </row>
    <row r="47" spans="1:35" x14ac:dyDescent="0.25">
      <c r="A47" s="64"/>
      <c r="B47" s="14">
        <f>'DAFTAR SISWA'!D48</f>
        <v>0</v>
      </c>
      <c r="C47" s="14"/>
      <c r="D47" s="14"/>
      <c r="E47" s="14"/>
      <c r="F47" s="14"/>
      <c r="G47" s="14"/>
      <c r="H47" s="14"/>
      <c r="I47" s="14"/>
      <c r="J47" s="14"/>
      <c r="K47" s="91">
        <f t="shared" si="2"/>
        <v>0</v>
      </c>
      <c r="L47" s="90">
        <f>RaporMat!T48*40%</f>
        <v>0</v>
      </c>
      <c r="M47" s="14">
        <f>USMAT!I47*60%</f>
        <v>0</v>
      </c>
      <c r="N47" s="91">
        <f t="shared" si="3"/>
        <v>0</v>
      </c>
      <c r="O47" s="90">
        <f>RaporIPA!T48*40%</f>
        <v>0</v>
      </c>
      <c r="P47" s="14">
        <f>USIPA!I47*60%</f>
        <v>0</v>
      </c>
      <c r="Q47" s="91">
        <f t="shared" si="4"/>
        <v>0</v>
      </c>
      <c r="R47" s="90">
        <f>RaporIPS!T48*40%</f>
        <v>0</v>
      </c>
      <c r="S47" s="14">
        <f>USIPS!I47</f>
        <v>0</v>
      </c>
      <c r="T47" s="91">
        <f t="shared" si="5"/>
        <v>0</v>
      </c>
      <c r="U47" s="90">
        <f>RaporSBDP!T48*40%</f>
        <v>0</v>
      </c>
      <c r="V47" s="14">
        <f>USSBDP!I47*60%</f>
        <v>0</v>
      </c>
      <c r="W47" s="91">
        <f t="shared" si="6"/>
        <v>0</v>
      </c>
      <c r="X47" s="90">
        <f>RaporPJOK!N48*40%</f>
        <v>0</v>
      </c>
      <c r="Y47" s="14">
        <f>USPJOK!I47*60%</f>
        <v>0</v>
      </c>
      <c r="Z47" s="90">
        <f t="shared" si="7"/>
        <v>0</v>
      </c>
      <c r="AA47" s="90">
        <f>RaporM1!N48*40%</f>
        <v>0</v>
      </c>
      <c r="AB47" s="14">
        <f>USMULOK1!I47*60%</f>
        <v>0</v>
      </c>
      <c r="AC47" s="91">
        <f t="shared" si="8"/>
        <v>0</v>
      </c>
      <c r="AD47" s="90">
        <f>RaporM2!T48*40%</f>
        <v>0</v>
      </c>
      <c r="AE47" s="14">
        <f>USMULOK2!I47*60%</f>
        <v>0</v>
      </c>
      <c r="AF47" s="91">
        <f t="shared" si="9"/>
        <v>0</v>
      </c>
      <c r="AG47" s="90">
        <f>RaporM3!T48*40%</f>
        <v>0</v>
      </c>
      <c r="AH47" s="14">
        <f>USMULOK3!I47*60%</f>
        <v>0</v>
      </c>
      <c r="AI47" s="91">
        <f t="shared" si="10"/>
        <v>0</v>
      </c>
    </row>
    <row r="48" spans="1:35" x14ac:dyDescent="0.25">
      <c r="A48" s="64"/>
      <c r="B48" s="14" t="str">
        <f>'DAFTAR SISWA'!D49</f>
        <v>dono</v>
      </c>
      <c r="C48" s="14"/>
      <c r="D48" s="14"/>
      <c r="E48" s="14"/>
      <c r="F48" s="14"/>
      <c r="G48" s="14"/>
      <c r="H48" s="14"/>
      <c r="I48" s="14"/>
      <c r="J48" s="14"/>
      <c r="K48" s="91">
        <f t="shared" si="2"/>
        <v>0</v>
      </c>
      <c r="L48" s="90">
        <f>RaporMat!T49*40%</f>
        <v>0</v>
      </c>
      <c r="M48" s="14">
        <f>USMAT!I48*60%</f>
        <v>0</v>
      </c>
      <c r="N48" s="91">
        <f t="shared" si="3"/>
        <v>0</v>
      </c>
      <c r="O48" s="90">
        <f>RaporIPA!T49*40%</f>
        <v>0</v>
      </c>
      <c r="P48" s="14">
        <f>USIPA!I48*60%</f>
        <v>0</v>
      </c>
      <c r="Q48" s="91">
        <f t="shared" si="4"/>
        <v>0</v>
      </c>
      <c r="R48" s="90">
        <f>RaporIPS!N49*40%</f>
        <v>0</v>
      </c>
      <c r="S48" s="14">
        <f>USIPS!I48</f>
        <v>0</v>
      </c>
      <c r="T48" s="91">
        <f t="shared" si="5"/>
        <v>0</v>
      </c>
      <c r="U48" s="90">
        <f>RaporSBDP!T49*40%</f>
        <v>0</v>
      </c>
      <c r="V48" s="14">
        <f>USSBDP!I48*60%</f>
        <v>0</v>
      </c>
      <c r="W48" s="91">
        <f t="shared" si="6"/>
        <v>0</v>
      </c>
      <c r="X48" s="90">
        <f>RaporPJOK!N49*40%</f>
        <v>0</v>
      </c>
      <c r="Y48" s="14">
        <f>USPJOK!I48*60%</f>
        <v>0</v>
      </c>
      <c r="Z48" s="90">
        <f t="shared" si="7"/>
        <v>0</v>
      </c>
      <c r="AA48" s="90">
        <f>RaporM1!N49*40%</f>
        <v>0</v>
      </c>
      <c r="AB48" s="14">
        <f>USMULOK1!I48*60%</f>
        <v>0</v>
      </c>
      <c r="AC48" s="90">
        <f t="shared" si="8"/>
        <v>0</v>
      </c>
      <c r="AD48" s="90">
        <f>RaporM2!T49*40%</f>
        <v>0</v>
      </c>
      <c r="AE48" s="14">
        <f>USMULOK2!I48*60%</f>
        <v>0</v>
      </c>
      <c r="AF48" s="91">
        <f t="shared" si="9"/>
        <v>0</v>
      </c>
      <c r="AG48" s="90">
        <f>RaporM3!T49*40%</f>
        <v>0</v>
      </c>
      <c r="AH48" s="14">
        <f>USMULOK3!I48*60%</f>
        <v>0</v>
      </c>
      <c r="AI48" s="91">
        <f t="shared" si="10"/>
        <v>0</v>
      </c>
    </row>
    <row r="49" spans="1:35" x14ac:dyDescent="0.25">
      <c r="A49" s="64"/>
      <c r="B49" s="14">
        <f>'DAFTAR SISWA'!D50</f>
        <v>0</v>
      </c>
      <c r="C49" s="14"/>
      <c r="D49" s="14"/>
      <c r="E49" s="14"/>
      <c r="F49" s="14"/>
      <c r="G49" s="14"/>
      <c r="H49" s="14"/>
      <c r="I49" s="14"/>
      <c r="J49" s="14"/>
      <c r="K49" s="91">
        <f t="shared" si="2"/>
        <v>0</v>
      </c>
      <c r="L49" s="90">
        <f>RaporMat!T50*40%</f>
        <v>0</v>
      </c>
      <c r="M49" s="14">
        <f>USMAT!I49*60%</f>
        <v>0</v>
      </c>
      <c r="N49" s="91">
        <f t="shared" si="3"/>
        <v>0</v>
      </c>
      <c r="O49" s="90">
        <f>RaporIPA!T50*40%</f>
        <v>0</v>
      </c>
      <c r="P49" s="14">
        <f>USIPA!I49*60%</f>
        <v>0</v>
      </c>
      <c r="Q49" s="91">
        <f t="shared" si="4"/>
        <v>0</v>
      </c>
      <c r="R49" s="90">
        <f>RaporIPS!N50*40%</f>
        <v>0</v>
      </c>
      <c r="S49" s="14">
        <f>USIPS!I49</f>
        <v>0</v>
      </c>
      <c r="T49" s="91">
        <f t="shared" si="5"/>
        <v>0</v>
      </c>
      <c r="U49" s="90">
        <f>RaporSBDP!T50*40%</f>
        <v>0</v>
      </c>
      <c r="V49" s="14">
        <f>USSBDP!I49*60%</f>
        <v>0</v>
      </c>
      <c r="W49" s="91">
        <f t="shared" si="6"/>
        <v>0</v>
      </c>
      <c r="X49" s="90">
        <f>RaporPJOK!N50*40%</f>
        <v>0</v>
      </c>
      <c r="Y49" s="14">
        <f>USPJOK!I49*60%</f>
        <v>0</v>
      </c>
      <c r="Z49" s="90">
        <f t="shared" si="7"/>
        <v>0</v>
      </c>
      <c r="AA49" s="90">
        <f>RaporM1!N50*40%</f>
        <v>0</v>
      </c>
      <c r="AB49" s="14">
        <f>USMULOK1!I49*60%</f>
        <v>0</v>
      </c>
      <c r="AC49" s="91">
        <f t="shared" si="8"/>
        <v>0</v>
      </c>
      <c r="AD49" s="90">
        <f>RaporM2!T50*40%</f>
        <v>0</v>
      </c>
      <c r="AE49" s="14">
        <f>USMULOK2!I49*60%</f>
        <v>0</v>
      </c>
      <c r="AF49" s="91">
        <f t="shared" si="9"/>
        <v>0</v>
      </c>
      <c r="AG49" s="90">
        <f>RaporM3!T50*40%</f>
        <v>0</v>
      </c>
      <c r="AH49" s="14">
        <f>USMULOK3!I49*60%</f>
        <v>0</v>
      </c>
      <c r="AI49" s="91">
        <f t="shared" si="10"/>
        <v>0</v>
      </c>
    </row>
    <row r="50" spans="1:35" x14ac:dyDescent="0.25">
      <c r="A50" s="64"/>
      <c r="B50" s="14">
        <f>'DAFTAR SISWA'!D51</f>
        <v>0</v>
      </c>
      <c r="C50" s="14"/>
      <c r="D50" s="14"/>
      <c r="E50" s="14"/>
      <c r="F50" s="14"/>
      <c r="G50" s="14"/>
      <c r="H50" s="14"/>
      <c r="I50" s="14"/>
      <c r="J50" s="14"/>
      <c r="K50" s="91">
        <f t="shared" si="2"/>
        <v>0</v>
      </c>
      <c r="L50" s="90">
        <f>RaporMat!T51*40%</f>
        <v>0</v>
      </c>
      <c r="M50" s="14">
        <f>USMAT!I50*60%</f>
        <v>0</v>
      </c>
      <c r="N50" s="91">
        <f t="shared" si="3"/>
        <v>0</v>
      </c>
      <c r="O50" s="90">
        <f>RaporIPA!T51*40%</f>
        <v>0</v>
      </c>
      <c r="P50" s="14">
        <f>USIPA!I50*60%</f>
        <v>0</v>
      </c>
      <c r="Q50" s="91">
        <f t="shared" si="4"/>
        <v>0</v>
      </c>
      <c r="R50" s="90">
        <f>RaporIPS!N51*40%</f>
        <v>0</v>
      </c>
      <c r="S50" s="14">
        <f>USIPS!I50</f>
        <v>0</v>
      </c>
      <c r="T50" s="91">
        <f t="shared" si="5"/>
        <v>0</v>
      </c>
      <c r="U50" s="90">
        <f>RaporSBDP!T51*40%</f>
        <v>0</v>
      </c>
      <c r="V50" s="14">
        <f>USSBDP!I50*60%</f>
        <v>0</v>
      </c>
      <c r="W50" s="91">
        <f t="shared" si="6"/>
        <v>0</v>
      </c>
      <c r="X50" s="90">
        <f>RaporPJOK!N51*40%</f>
        <v>0</v>
      </c>
      <c r="Y50" s="14">
        <f>USPJOK!I50*60%</f>
        <v>0</v>
      </c>
      <c r="Z50" s="90">
        <f t="shared" si="7"/>
        <v>0</v>
      </c>
      <c r="AA50" s="90">
        <f>RaporM1!N51*40%</f>
        <v>0</v>
      </c>
      <c r="AB50" s="14">
        <f>USMULOK1!I50*60%</f>
        <v>0</v>
      </c>
      <c r="AC50" s="90">
        <f t="shared" si="8"/>
        <v>0</v>
      </c>
      <c r="AD50" s="90">
        <f>RaporM2!T51*40%</f>
        <v>0</v>
      </c>
      <c r="AE50" s="14">
        <f>USMULOK2!I50*60%</f>
        <v>0</v>
      </c>
      <c r="AF50" s="91">
        <f t="shared" si="9"/>
        <v>0</v>
      </c>
      <c r="AG50" s="90">
        <f>RaporM3!T51*40%</f>
        <v>0</v>
      </c>
      <c r="AH50" s="14">
        <f>USMULOK3!I50*60%</f>
        <v>0</v>
      </c>
      <c r="AI50" s="91">
        <f t="shared" si="10"/>
        <v>0</v>
      </c>
    </row>
    <row r="51" spans="1:35" x14ac:dyDescent="0.25">
      <c r="A51" s="64"/>
      <c r="B51" s="14">
        <f>'DAFTAR SISWA'!D52</f>
        <v>0</v>
      </c>
      <c r="C51" s="14"/>
      <c r="D51" s="14"/>
      <c r="E51" s="14"/>
      <c r="F51" s="14"/>
      <c r="G51" s="14"/>
      <c r="H51" s="14"/>
      <c r="I51" s="14"/>
      <c r="J51" s="14"/>
      <c r="K51" s="91">
        <f t="shared" si="2"/>
        <v>0</v>
      </c>
      <c r="L51" s="90">
        <f>RaporMat!T52*40%</f>
        <v>0</v>
      </c>
      <c r="M51" s="14">
        <f>USMAT!I51*60%</f>
        <v>0</v>
      </c>
      <c r="N51" s="91">
        <f t="shared" si="3"/>
        <v>0</v>
      </c>
      <c r="O51" s="90">
        <f>RaporIPA!T52*40%</f>
        <v>0</v>
      </c>
      <c r="P51" s="14">
        <f>USIPA!I51*60%</f>
        <v>0</v>
      </c>
      <c r="Q51" s="91">
        <f t="shared" si="4"/>
        <v>0</v>
      </c>
      <c r="R51" s="90">
        <f>RaporIPS!N52*40%</f>
        <v>0</v>
      </c>
      <c r="S51" s="14">
        <f>USIPS!I51</f>
        <v>0</v>
      </c>
      <c r="T51" s="91">
        <f t="shared" si="5"/>
        <v>0</v>
      </c>
      <c r="U51" s="90">
        <f>RaporSBDP!T52*40%</f>
        <v>0</v>
      </c>
      <c r="V51" s="14">
        <f>USSBDP!I51*60%</f>
        <v>0</v>
      </c>
      <c r="W51" s="91">
        <f t="shared" si="6"/>
        <v>0</v>
      </c>
      <c r="X51" s="90">
        <f>RaporPJOK!N52*40%</f>
        <v>0</v>
      </c>
      <c r="Y51" s="14">
        <f>USPJOK!I51*60%</f>
        <v>0</v>
      </c>
      <c r="Z51" s="90">
        <f t="shared" si="7"/>
        <v>0</v>
      </c>
      <c r="AA51" s="90">
        <f>RaporM1!N52*40%</f>
        <v>0</v>
      </c>
      <c r="AB51" s="14">
        <f>USMULOK1!I51*60%</f>
        <v>0</v>
      </c>
      <c r="AC51" s="91">
        <f t="shared" si="8"/>
        <v>0</v>
      </c>
      <c r="AD51" s="90">
        <f>RaporM2!T52*40%</f>
        <v>0</v>
      </c>
      <c r="AE51" s="14">
        <f>USMULOK2!I51*60%</f>
        <v>0</v>
      </c>
      <c r="AF51" s="91">
        <f t="shared" si="9"/>
        <v>0</v>
      </c>
      <c r="AG51" s="90">
        <f>RaporM3!T52*40%</f>
        <v>0</v>
      </c>
      <c r="AH51" s="14">
        <f>USMULOK3!I51*60%</f>
        <v>0</v>
      </c>
      <c r="AI51" s="91">
        <f t="shared" si="10"/>
        <v>0</v>
      </c>
    </row>
    <row r="52" spans="1:35" x14ac:dyDescent="0.25">
      <c r="A52" s="64"/>
      <c r="B52" s="14">
        <f>'DAFTAR SISWA'!D53</f>
        <v>0</v>
      </c>
      <c r="C52" s="90">
        <f>' RaporPAI'!T53*40%</f>
        <v>0</v>
      </c>
      <c r="D52" s="14">
        <f>USPAI!I52*60%</f>
        <v>0</v>
      </c>
      <c r="E52" s="91">
        <f>SUM(C52:D52)</f>
        <v>0</v>
      </c>
      <c r="F52" s="90">
        <f>RaporPKn!T53*40%</f>
        <v>0</v>
      </c>
      <c r="G52" s="14">
        <f>USPKN!I52*60%</f>
        <v>0</v>
      </c>
      <c r="H52" s="91">
        <f>SUM(F52:G52)</f>
        <v>0</v>
      </c>
      <c r="I52" s="90">
        <f>'RaporB.Ind'!T53*40%</f>
        <v>0</v>
      </c>
      <c r="J52" s="14">
        <f>USB.IND!I52*60%</f>
        <v>0</v>
      </c>
      <c r="K52" s="91">
        <f>SUM(I52:J52)</f>
        <v>0</v>
      </c>
      <c r="L52" s="90">
        <f>RaporMat!T53*40%</f>
        <v>0</v>
      </c>
      <c r="M52" s="14">
        <f>USMAT!I52*60%</f>
        <v>0</v>
      </c>
      <c r="N52" s="91">
        <f>SUM(L52:M52)</f>
        <v>0</v>
      </c>
      <c r="O52" s="90">
        <f>RaporIPA!T53*40%</f>
        <v>0</v>
      </c>
      <c r="P52" s="14">
        <f>USIPA!I52*60%</f>
        <v>0</v>
      </c>
      <c r="Q52" s="91">
        <f>SUM(O52:P52)</f>
        <v>0</v>
      </c>
      <c r="R52" s="90">
        <f>RaporIPS!T53*40%</f>
        <v>0</v>
      </c>
      <c r="S52" s="14">
        <f>USIPS!I52*60%</f>
        <v>0</v>
      </c>
      <c r="T52" s="91">
        <f>SUM(R52:S52)</f>
        <v>0</v>
      </c>
      <c r="U52" s="90">
        <f>RaporSBDP!T53*40%</f>
        <v>0</v>
      </c>
      <c r="V52" s="14">
        <f>USSBDP!I52*60%</f>
        <v>0</v>
      </c>
      <c r="W52" s="91">
        <f>SUM(U52:V52)</f>
        <v>0</v>
      </c>
      <c r="X52" s="90">
        <f>RaporPJOK!T53*40%</f>
        <v>0</v>
      </c>
      <c r="Y52" s="14">
        <f>USPJOK!I52*60%</f>
        <v>0</v>
      </c>
      <c r="Z52" s="91">
        <f>SUM(X52:Y52)</f>
        <v>0</v>
      </c>
      <c r="AA52" s="90">
        <f>RaporM1!T53*40%</f>
        <v>0</v>
      </c>
      <c r="AB52" s="14">
        <f>USMULOK1!I52*60%</f>
        <v>0</v>
      </c>
      <c r="AC52" s="91">
        <f>SUM(AA52:AB52)</f>
        <v>0</v>
      </c>
      <c r="AD52" s="90">
        <f>RaporM2!T53*40%</f>
        <v>0</v>
      </c>
      <c r="AE52" s="14">
        <f>USMULOK2!I52*60%</f>
        <v>0</v>
      </c>
      <c r="AF52" s="91">
        <f>SUM(AD52:AE52)</f>
        <v>0</v>
      </c>
      <c r="AG52" s="90">
        <f>RaporM3!T53*40%</f>
        <v>0</v>
      </c>
      <c r="AH52" s="14">
        <f>USMULOK3!I52*60%</f>
        <v>0</v>
      </c>
      <c r="AI52" s="91">
        <f>SUM(AG52:AH52)</f>
        <v>0</v>
      </c>
    </row>
    <row r="53" spans="1:35" x14ac:dyDescent="0.25">
      <c r="A53" s="64"/>
      <c r="B53" s="14">
        <f>'DAFTAR SISWA'!D54</f>
        <v>0</v>
      </c>
      <c r="C53" s="90">
        <f>' RaporPAI'!T54*40%</f>
        <v>0</v>
      </c>
      <c r="D53" s="14">
        <f>USPAI!I53*60%</f>
        <v>0</v>
      </c>
      <c r="E53" s="91">
        <f t="shared" ref="E53:E71" si="11">SUM(C53:D53)</f>
        <v>0</v>
      </c>
      <c r="F53" s="90">
        <f>RaporPKn!T54*40%</f>
        <v>0</v>
      </c>
      <c r="G53" s="14">
        <f>USPKN!I53*60%</f>
        <v>0</v>
      </c>
      <c r="H53" s="91">
        <f t="shared" ref="H53:H71" si="12">SUM(F53:G53)</f>
        <v>0</v>
      </c>
      <c r="I53" s="90">
        <f>'RaporB.Ind'!T54*40%</f>
        <v>0</v>
      </c>
      <c r="J53" s="14">
        <f>USB.IND!I53*60%</f>
        <v>0</v>
      </c>
      <c r="K53" s="91">
        <f t="shared" ref="K53:K71" si="13">SUM(I53:J53)</f>
        <v>0</v>
      </c>
      <c r="L53" s="90">
        <f>RaporMat!T54*40%</f>
        <v>0</v>
      </c>
      <c r="M53" s="14">
        <f>USMAT!I53*60%</f>
        <v>0</v>
      </c>
      <c r="N53" s="91">
        <f t="shared" ref="N53:N71" si="14">SUM(L53:M53)</f>
        <v>0</v>
      </c>
      <c r="O53" s="90">
        <f>RaporIPA!T54*40%</f>
        <v>0</v>
      </c>
      <c r="P53" s="14">
        <f>USIPA!I53*60%</f>
        <v>0</v>
      </c>
      <c r="Q53" s="91">
        <f t="shared" ref="Q53:Q71" si="15">SUM(O53:P53)</f>
        <v>0</v>
      </c>
      <c r="R53" s="90">
        <f>RaporIPS!T54*40%</f>
        <v>0</v>
      </c>
      <c r="S53" s="14">
        <f>USIPS!I53*60%</f>
        <v>0</v>
      </c>
      <c r="T53" s="91">
        <f t="shared" ref="T53:T71" si="16">SUM(R53:S53)</f>
        <v>0</v>
      </c>
      <c r="U53" s="90">
        <f>RaporSBDP!T54*40%</f>
        <v>0</v>
      </c>
      <c r="V53" s="14">
        <f>USSBDP!I53*60%</f>
        <v>0</v>
      </c>
      <c r="W53" s="91">
        <f t="shared" ref="W53:W71" si="17">SUM(U53:V53)</f>
        <v>0</v>
      </c>
      <c r="X53" s="90">
        <f>RaporPJOK!T54*40%</f>
        <v>0</v>
      </c>
      <c r="Y53" s="14">
        <f>USPJOK!I53*60%</f>
        <v>0</v>
      </c>
      <c r="Z53" s="91">
        <f t="shared" ref="Z53:Z71" si="18">SUM(X53:Y53)</f>
        <v>0</v>
      </c>
      <c r="AA53" s="90">
        <f>RaporM1!T54*40%</f>
        <v>0</v>
      </c>
      <c r="AB53" s="14">
        <f>USMULOK1!I53*60%</f>
        <v>0</v>
      </c>
      <c r="AC53" s="91">
        <f t="shared" ref="AC53:AC71" si="19">SUM(AA53:AB53)</f>
        <v>0</v>
      </c>
      <c r="AD53" s="90">
        <f>RaporM2!T54*40%</f>
        <v>0</v>
      </c>
      <c r="AE53" s="14">
        <f>USMULOK2!I53*60%</f>
        <v>0</v>
      </c>
      <c r="AF53" s="91">
        <f t="shared" ref="AF53:AF71" si="20">SUM(AD53:AE53)</f>
        <v>0</v>
      </c>
      <c r="AG53" s="90">
        <f>RaporM3!T54*40%</f>
        <v>0</v>
      </c>
      <c r="AH53" s="14">
        <f>USMULOK3!I53*60%</f>
        <v>0</v>
      </c>
      <c r="AI53" s="91">
        <f t="shared" ref="AI53:AI71" si="21">SUM(AG53:AH53)</f>
        <v>0</v>
      </c>
    </row>
    <row r="54" spans="1:35" x14ac:dyDescent="0.25">
      <c r="A54" s="64"/>
      <c r="B54" s="14">
        <f>'DAFTAR SISWA'!D55</f>
        <v>0</v>
      </c>
      <c r="C54" s="90">
        <f>' RaporPAI'!T55*40%</f>
        <v>0</v>
      </c>
      <c r="D54" s="14">
        <f>USPAI!I54*60%</f>
        <v>0</v>
      </c>
      <c r="E54" s="91">
        <f t="shared" si="11"/>
        <v>0</v>
      </c>
      <c r="F54" s="90">
        <f>RaporPKn!T55*40%</f>
        <v>0</v>
      </c>
      <c r="G54" s="14">
        <f>USPKN!I54*60%</f>
        <v>0</v>
      </c>
      <c r="H54" s="91">
        <f t="shared" si="12"/>
        <v>0</v>
      </c>
      <c r="I54" s="90">
        <f>'RaporB.Ind'!T55*40%</f>
        <v>0</v>
      </c>
      <c r="J54" s="14">
        <f>USB.IND!I54*60%</f>
        <v>0</v>
      </c>
      <c r="K54" s="91">
        <f t="shared" si="13"/>
        <v>0</v>
      </c>
      <c r="L54" s="90">
        <f>RaporMat!T55*40%</f>
        <v>0</v>
      </c>
      <c r="M54" s="14">
        <f>USMAT!I54*60%</f>
        <v>0</v>
      </c>
      <c r="N54" s="91">
        <f t="shared" si="14"/>
        <v>0</v>
      </c>
      <c r="O54" s="90">
        <f>RaporIPA!T55*40%</f>
        <v>0</v>
      </c>
      <c r="P54" s="14">
        <f>USIPA!I54*60%</f>
        <v>0</v>
      </c>
      <c r="Q54" s="91">
        <f t="shared" si="15"/>
        <v>0</v>
      </c>
      <c r="R54" s="90">
        <f>RaporIPS!T55*40%</f>
        <v>0</v>
      </c>
      <c r="S54" s="14">
        <f>USIPS!I54*60%</f>
        <v>0</v>
      </c>
      <c r="T54" s="91">
        <f t="shared" si="16"/>
        <v>0</v>
      </c>
      <c r="U54" s="90">
        <f>RaporSBDP!T55*40%</f>
        <v>0</v>
      </c>
      <c r="V54" s="14">
        <f>USSBDP!I54*60%</f>
        <v>0</v>
      </c>
      <c r="W54" s="91">
        <f t="shared" si="17"/>
        <v>0</v>
      </c>
      <c r="X54" s="90">
        <f>RaporPJOK!T55*40%</f>
        <v>0</v>
      </c>
      <c r="Y54" s="14">
        <f>USPJOK!I54*60%</f>
        <v>0</v>
      </c>
      <c r="Z54" s="91">
        <f t="shared" si="18"/>
        <v>0</v>
      </c>
      <c r="AA54" s="90">
        <f>RaporM1!T55*40%</f>
        <v>0</v>
      </c>
      <c r="AB54" s="14">
        <f>USMULOK1!I54*60%</f>
        <v>0</v>
      </c>
      <c r="AC54" s="91">
        <f t="shared" si="19"/>
        <v>0</v>
      </c>
      <c r="AD54" s="90">
        <f>RaporM2!T55*40%</f>
        <v>0</v>
      </c>
      <c r="AE54" s="14">
        <f>USMULOK2!I54*60%</f>
        <v>0</v>
      </c>
      <c r="AF54" s="91">
        <f t="shared" si="20"/>
        <v>0</v>
      </c>
      <c r="AG54" s="90">
        <f>RaporM3!T55*40%</f>
        <v>0</v>
      </c>
      <c r="AH54" s="14">
        <f>USMULOK3!I54*60%</f>
        <v>0</v>
      </c>
      <c r="AI54" s="91">
        <f t="shared" si="21"/>
        <v>0</v>
      </c>
    </row>
    <row r="55" spans="1:35" x14ac:dyDescent="0.25">
      <c r="A55" s="64"/>
      <c r="B55" s="14">
        <f>'DAFTAR SISWA'!D56</f>
        <v>0</v>
      </c>
      <c r="C55" s="90">
        <f>' RaporPAI'!T56*40%</f>
        <v>0</v>
      </c>
      <c r="D55" s="14">
        <f>USPAI!I55*60%</f>
        <v>0</v>
      </c>
      <c r="E55" s="91">
        <f t="shared" si="11"/>
        <v>0</v>
      </c>
      <c r="F55" s="90">
        <f>RaporPKn!T56*40%</f>
        <v>0</v>
      </c>
      <c r="G55" s="14">
        <f>USPKN!I55*60%</f>
        <v>0</v>
      </c>
      <c r="H55" s="91">
        <f t="shared" si="12"/>
        <v>0</v>
      </c>
      <c r="I55" s="90">
        <f>'RaporB.Ind'!T56*40%</f>
        <v>0</v>
      </c>
      <c r="J55" s="14">
        <f>USB.IND!I55*60%</f>
        <v>0</v>
      </c>
      <c r="K55" s="91">
        <f t="shared" si="13"/>
        <v>0</v>
      </c>
      <c r="L55" s="90">
        <f>RaporMat!T56*40%</f>
        <v>0</v>
      </c>
      <c r="M55" s="14">
        <f>USMAT!I55*60%</f>
        <v>0</v>
      </c>
      <c r="N55" s="91">
        <f t="shared" si="14"/>
        <v>0</v>
      </c>
      <c r="O55" s="90">
        <f>RaporIPA!T56*40%</f>
        <v>0</v>
      </c>
      <c r="P55" s="14">
        <f>USIPA!I55*60%</f>
        <v>0</v>
      </c>
      <c r="Q55" s="91">
        <f t="shared" si="15"/>
        <v>0</v>
      </c>
      <c r="R55" s="90">
        <f>RaporIPS!T56*40%</f>
        <v>0</v>
      </c>
      <c r="S55" s="14">
        <f>USIPS!I55*60%</f>
        <v>0</v>
      </c>
      <c r="T55" s="91">
        <f t="shared" si="16"/>
        <v>0</v>
      </c>
      <c r="U55" s="90">
        <f>RaporSBDP!T56*40%</f>
        <v>0</v>
      </c>
      <c r="V55" s="14">
        <f>USSBDP!I55*60%</f>
        <v>0</v>
      </c>
      <c r="W55" s="91">
        <f t="shared" si="17"/>
        <v>0</v>
      </c>
      <c r="X55" s="90">
        <f>RaporPJOK!T56*40%</f>
        <v>0</v>
      </c>
      <c r="Y55" s="14">
        <f>USPJOK!I55*60%</f>
        <v>0</v>
      </c>
      <c r="Z55" s="91">
        <f t="shared" si="18"/>
        <v>0</v>
      </c>
      <c r="AA55" s="90">
        <f>RaporM1!T56*40%</f>
        <v>0</v>
      </c>
      <c r="AB55" s="14">
        <f>USMULOK1!I55*60%</f>
        <v>0</v>
      </c>
      <c r="AC55" s="91">
        <f t="shared" si="19"/>
        <v>0</v>
      </c>
      <c r="AD55" s="90">
        <f>RaporM2!T56*40%</f>
        <v>0</v>
      </c>
      <c r="AE55" s="14">
        <f>USMULOK2!I55*60%</f>
        <v>0</v>
      </c>
      <c r="AF55" s="91">
        <f t="shared" si="20"/>
        <v>0</v>
      </c>
      <c r="AG55" s="90">
        <f>RaporM3!T56*40%</f>
        <v>0</v>
      </c>
      <c r="AH55" s="14">
        <f>USMULOK3!I55*60%</f>
        <v>0</v>
      </c>
      <c r="AI55" s="91">
        <f t="shared" si="21"/>
        <v>0</v>
      </c>
    </row>
    <row r="56" spans="1:35" x14ac:dyDescent="0.25">
      <c r="A56" s="64"/>
      <c r="B56" s="14">
        <f>'DAFTAR SISWA'!D57</f>
        <v>0</v>
      </c>
      <c r="C56" s="90">
        <f>' RaporPAI'!T57*40%</f>
        <v>0</v>
      </c>
      <c r="D56" s="14">
        <f>USPAI!I56*60%</f>
        <v>0</v>
      </c>
      <c r="E56" s="91">
        <f t="shared" si="11"/>
        <v>0</v>
      </c>
      <c r="F56" s="90">
        <f>RaporPKn!T57*40%</f>
        <v>0</v>
      </c>
      <c r="G56" s="14">
        <f>USPKN!I56*60%</f>
        <v>0</v>
      </c>
      <c r="H56" s="91">
        <f t="shared" si="12"/>
        <v>0</v>
      </c>
      <c r="I56" s="90">
        <f>'RaporB.Ind'!T57*40%</f>
        <v>0</v>
      </c>
      <c r="J56" s="14">
        <f>USB.IND!I56*60%</f>
        <v>0</v>
      </c>
      <c r="K56" s="91">
        <f t="shared" si="13"/>
        <v>0</v>
      </c>
      <c r="L56" s="90">
        <f>RaporMat!T57*40%</f>
        <v>0</v>
      </c>
      <c r="M56" s="14">
        <f>USMAT!I56*60%</f>
        <v>0</v>
      </c>
      <c r="N56" s="91">
        <f t="shared" si="14"/>
        <v>0</v>
      </c>
      <c r="O56" s="90">
        <f>RaporIPA!T57*40%</f>
        <v>0</v>
      </c>
      <c r="P56" s="14">
        <f>USIPA!I56*60%</f>
        <v>0</v>
      </c>
      <c r="Q56" s="91">
        <f t="shared" si="15"/>
        <v>0</v>
      </c>
      <c r="R56" s="90">
        <f>RaporIPS!T57*40%</f>
        <v>0</v>
      </c>
      <c r="S56" s="14">
        <f>USIPS!I56*60%</f>
        <v>0</v>
      </c>
      <c r="T56" s="91">
        <f t="shared" si="16"/>
        <v>0</v>
      </c>
      <c r="U56" s="90">
        <f>RaporSBDP!T57*40%</f>
        <v>0</v>
      </c>
      <c r="V56" s="14">
        <f>USSBDP!I56*60%</f>
        <v>0</v>
      </c>
      <c r="W56" s="91">
        <f t="shared" si="17"/>
        <v>0</v>
      </c>
      <c r="X56" s="90">
        <f>RaporPJOK!T57*40%</f>
        <v>0</v>
      </c>
      <c r="Y56" s="14">
        <f>USPJOK!I56*60%</f>
        <v>0</v>
      </c>
      <c r="Z56" s="91">
        <f t="shared" si="18"/>
        <v>0</v>
      </c>
      <c r="AA56" s="90">
        <f>RaporM1!T57*40%</f>
        <v>0</v>
      </c>
      <c r="AB56" s="14">
        <f>USMULOK1!I56*60%</f>
        <v>0</v>
      </c>
      <c r="AC56" s="91">
        <f t="shared" si="19"/>
        <v>0</v>
      </c>
      <c r="AD56" s="90">
        <f>RaporM2!T57*40%</f>
        <v>0</v>
      </c>
      <c r="AE56" s="14">
        <f>USMULOK2!I56*60%</f>
        <v>0</v>
      </c>
      <c r="AF56" s="91">
        <f t="shared" si="20"/>
        <v>0</v>
      </c>
      <c r="AG56" s="90">
        <f>RaporM3!T57*40%</f>
        <v>0</v>
      </c>
      <c r="AH56" s="14">
        <f>USMULOK3!I56*60%</f>
        <v>0</v>
      </c>
      <c r="AI56" s="91">
        <f t="shared" si="21"/>
        <v>0</v>
      </c>
    </row>
    <row r="57" spans="1:35" x14ac:dyDescent="0.25">
      <c r="A57" s="64"/>
      <c r="B57" s="14">
        <f>'DAFTAR SISWA'!D58</f>
        <v>0</v>
      </c>
      <c r="C57" s="90">
        <f>' RaporPAI'!T58*40%</f>
        <v>0</v>
      </c>
      <c r="D57" s="14">
        <f>USPAI!I57*60%</f>
        <v>0</v>
      </c>
      <c r="E57" s="91">
        <f t="shared" si="11"/>
        <v>0</v>
      </c>
      <c r="F57" s="90">
        <f>RaporPKn!T58*40%</f>
        <v>0</v>
      </c>
      <c r="G57" s="14">
        <f>USPKN!I57*60%</f>
        <v>0</v>
      </c>
      <c r="H57" s="91">
        <f t="shared" si="12"/>
        <v>0</v>
      </c>
      <c r="I57" s="90">
        <f>'RaporB.Ind'!T58*40%</f>
        <v>0</v>
      </c>
      <c r="J57" s="14">
        <f>USB.IND!I57*60%</f>
        <v>0</v>
      </c>
      <c r="K57" s="91">
        <f t="shared" si="13"/>
        <v>0</v>
      </c>
      <c r="L57" s="90">
        <f>RaporMat!T58*40%</f>
        <v>0</v>
      </c>
      <c r="M57" s="14">
        <f>USMAT!I57*60%</f>
        <v>0</v>
      </c>
      <c r="N57" s="91">
        <f t="shared" si="14"/>
        <v>0</v>
      </c>
      <c r="O57" s="90">
        <f>RaporIPA!T58*40%</f>
        <v>0</v>
      </c>
      <c r="P57" s="14">
        <f>USIPA!I57*60%</f>
        <v>0</v>
      </c>
      <c r="Q57" s="91">
        <f t="shared" si="15"/>
        <v>0</v>
      </c>
      <c r="R57" s="90">
        <f>RaporIPS!T58*40%</f>
        <v>0</v>
      </c>
      <c r="S57" s="14">
        <f>USIPS!I57*60%</f>
        <v>0</v>
      </c>
      <c r="T57" s="91">
        <f t="shared" si="16"/>
        <v>0</v>
      </c>
      <c r="U57" s="90">
        <f>RaporSBDP!T58*40%</f>
        <v>0</v>
      </c>
      <c r="V57" s="14">
        <f>USSBDP!I57*60%</f>
        <v>0</v>
      </c>
      <c r="W57" s="91">
        <f t="shared" si="17"/>
        <v>0</v>
      </c>
      <c r="X57" s="90">
        <f>RaporPJOK!T58*40%</f>
        <v>0</v>
      </c>
      <c r="Y57" s="14">
        <f>USPJOK!I57*60%</f>
        <v>0</v>
      </c>
      <c r="Z57" s="91">
        <f t="shared" si="18"/>
        <v>0</v>
      </c>
      <c r="AA57" s="90">
        <f>RaporM1!T58*40%</f>
        <v>0</v>
      </c>
      <c r="AB57" s="14">
        <f>USMULOK1!I57*60%</f>
        <v>0</v>
      </c>
      <c r="AC57" s="91">
        <f t="shared" si="19"/>
        <v>0</v>
      </c>
      <c r="AD57" s="90">
        <f>RaporM2!T58*40%</f>
        <v>0</v>
      </c>
      <c r="AE57" s="14">
        <f>USMULOK2!I57*60%</f>
        <v>0</v>
      </c>
      <c r="AF57" s="91">
        <f t="shared" si="20"/>
        <v>0</v>
      </c>
      <c r="AG57" s="90">
        <f>RaporM3!T58*40%</f>
        <v>0</v>
      </c>
      <c r="AH57" s="14">
        <f>USMULOK3!I57*60%</f>
        <v>0</v>
      </c>
      <c r="AI57" s="91">
        <f t="shared" si="21"/>
        <v>0</v>
      </c>
    </row>
    <row r="58" spans="1:35" x14ac:dyDescent="0.25">
      <c r="A58" s="64"/>
      <c r="B58" s="14">
        <f>'DAFTAR SISWA'!D59</f>
        <v>0</v>
      </c>
      <c r="C58" s="90">
        <f>' RaporPAI'!T59*40%</f>
        <v>0</v>
      </c>
      <c r="D58" s="14">
        <f>USPAI!I58*60%</f>
        <v>0</v>
      </c>
      <c r="E58" s="91">
        <f t="shared" si="11"/>
        <v>0</v>
      </c>
      <c r="F58" s="90">
        <f>RaporPKn!T59*40%</f>
        <v>0</v>
      </c>
      <c r="G58" s="14">
        <f>USPKN!I58*60%</f>
        <v>0</v>
      </c>
      <c r="H58" s="91">
        <f t="shared" si="12"/>
        <v>0</v>
      </c>
      <c r="I58" s="90">
        <f>'RaporB.Ind'!T59*40%</f>
        <v>0</v>
      </c>
      <c r="J58" s="14">
        <f>USB.IND!I58*60%</f>
        <v>0</v>
      </c>
      <c r="K58" s="91">
        <f t="shared" si="13"/>
        <v>0</v>
      </c>
      <c r="L58" s="90">
        <f>RaporMat!T59*40%</f>
        <v>0</v>
      </c>
      <c r="M58" s="14">
        <f>USMAT!I58*60%</f>
        <v>0</v>
      </c>
      <c r="N58" s="91">
        <f t="shared" si="14"/>
        <v>0</v>
      </c>
      <c r="O58" s="90">
        <f>RaporIPA!T59*40%</f>
        <v>0</v>
      </c>
      <c r="P58" s="14">
        <f>USIPA!I58*60%</f>
        <v>0</v>
      </c>
      <c r="Q58" s="91">
        <f t="shared" si="15"/>
        <v>0</v>
      </c>
      <c r="R58" s="90">
        <f>RaporIPS!T59*40%</f>
        <v>0</v>
      </c>
      <c r="S58" s="14">
        <f>USIPS!I58*60%</f>
        <v>0</v>
      </c>
      <c r="T58" s="91">
        <f t="shared" si="16"/>
        <v>0</v>
      </c>
      <c r="U58" s="90">
        <f>RaporSBDP!T59*40%</f>
        <v>0</v>
      </c>
      <c r="V58" s="14">
        <f>USSBDP!I58*60%</f>
        <v>0</v>
      </c>
      <c r="W58" s="91">
        <f t="shared" si="17"/>
        <v>0</v>
      </c>
      <c r="X58" s="90">
        <f>RaporPJOK!T59*40%</f>
        <v>0</v>
      </c>
      <c r="Y58" s="14">
        <f>USPJOK!I58*60%</f>
        <v>0</v>
      </c>
      <c r="Z58" s="91">
        <f t="shared" si="18"/>
        <v>0</v>
      </c>
      <c r="AA58" s="90">
        <f>RaporM1!T59*40%</f>
        <v>0</v>
      </c>
      <c r="AB58" s="14">
        <f>USMULOK1!I58*60%</f>
        <v>0</v>
      </c>
      <c r="AC58" s="91">
        <f t="shared" si="19"/>
        <v>0</v>
      </c>
      <c r="AD58" s="90">
        <f>RaporM2!T59*40%</f>
        <v>0</v>
      </c>
      <c r="AE58" s="14">
        <f>USMULOK2!I58*60%</f>
        <v>0</v>
      </c>
      <c r="AF58" s="91">
        <f t="shared" si="20"/>
        <v>0</v>
      </c>
      <c r="AG58" s="90">
        <f>RaporM3!T59*40%</f>
        <v>0</v>
      </c>
      <c r="AH58" s="14">
        <f>USMULOK3!I58*60%</f>
        <v>0</v>
      </c>
      <c r="AI58" s="91">
        <f t="shared" si="21"/>
        <v>0</v>
      </c>
    </row>
    <row r="59" spans="1:35" x14ac:dyDescent="0.25">
      <c r="A59" s="64"/>
      <c r="B59" s="14">
        <f>'DAFTAR SISWA'!D60</f>
        <v>0</v>
      </c>
      <c r="C59" s="90">
        <f>' RaporPAI'!T60*40%</f>
        <v>0</v>
      </c>
      <c r="D59" s="14">
        <f>USPAI!I59*60%</f>
        <v>0</v>
      </c>
      <c r="E59" s="91">
        <f t="shared" si="11"/>
        <v>0</v>
      </c>
      <c r="F59" s="90">
        <f>RaporPKn!T60*40%</f>
        <v>0</v>
      </c>
      <c r="G59" s="14">
        <f>USPKN!I59*60%</f>
        <v>0</v>
      </c>
      <c r="H59" s="91">
        <f t="shared" si="12"/>
        <v>0</v>
      </c>
      <c r="I59" s="90">
        <f>'RaporB.Ind'!T60*40%</f>
        <v>0</v>
      </c>
      <c r="J59" s="14">
        <f>USB.IND!I59*60%</f>
        <v>0</v>
      </c>
      <c r="K59" s="91">
        <f t="shared" si="13"/>
        <v>0</v>
      </c>
      <c r="L59" s="90">
        <f>RaporMat!T60*40%</f>
        <v>0</v>
      </c>
      <c r="M59" s="14">
        <f>USMAT!I59*60%</f>
        <v>0</v>
      </c>
      <c r="N59" s="91">
        <f t="shared" si="14"/>
        <v>0</v>
      </c>
      <c r="O59" s="90">
        <f>RaporIPA!T60*40%</f>
        <v>0</v>
      </c>
      <c r="P59" s="14">
        <f>USIPA!I59*60%</f>
        <v>0</v>
      </c>
      <c r="Q59" s="91">
        <f t="shared" si="15"/>
        <v>0</v>
      </c>
      <c r="R59" s="90">
        <f>RaporIPS!T60*40%</f>
        <v>0</v>
      </c>
      <c r="S59" s="14">
        <f>USIPS!I59*60%</f>
        <v>0</v>
      </c>
      <c r="T59" s="91">
        <f t="shared" si="16"/>
        <v>0</v>
      </c>
      <c r="U59" s="90">
        <f>RaporSBDP!T60*40%</f>
        <v>0</v>
      </c>
      <c r="V59" s="14">
        <f>USSBDP!I59*60%</f>
        <v>0</v>
      </c>
      <c r="W59" s="91">
        <f t="shared" si="17"/>
        <v>0</v>
      </c>
      <c r="X59" s="90">
        <f>RaporPJOK!T60*40%</f>
        <v>0</v>
      </c>
      <c r="Y59" s="14">
        <f>USPJOK!I59*60%</f>
        <v>0</v>
      </c>
      <c r="Z59" s="91">
        <f t="shared" si="18"/>
        <v>0</v>
      </c>
      <c r="AA59" s="90">
        <f>RaporM1!T60*40%</f>
        <v>0</v>
      </c>
      <c r="AB59" s="14">
        <f>USMULOK1!I59*60%</f>
        <v>0</v>
      </c>
      <c r="AC59" s="91">
        <f t="shared" si="19"/>
        <v>0</v>
      </c>
      <c r="AD59" s="90">
        <f>RaporM2!T60*40%</f>
        <v>0</v>
      </c>
      <c r="AE59" s="14">
        <f>USMULOK2!I59*60%</f>
        <v>0</v>
      </c>
      <c r="AF59" s="91">
        <f t="shared" si="20"/>
        <v>0</v>
      </c>
      <c r="AG59" s="90">
        <f>RaporM3!T60*40%</f>
        <v>0</v>
      </c>
      <c r="AH59" s="14">
        <f>USMULOK3!I59*60%</f>
        <v>0</v>
      </c>
      <c r="AI59" s="91">
        <f t="shared" si="21"/>
        <v>0</v>
      </c>
    </row>
    <row r="60" spans="1:35" x14ac:dyDescent="0.25">
      <c r="A60" s="64"/>
      <c r="B60" s="14">
        <f>'DAFTAR SISWA'!D61</f>
        <v>0</v>
      </c>
      <c r="C60" s="90">
        <f>' RaporPAI'!T61*40%</f>
        <v>0</v>
      </c>
      <c r="D60" s="14">
        <f>USPAI!I60*60%</f>
        <v>0</v>
      </c>
      <c r="E60" s="91">
        <f t="shared" si="11"/>
        <v>0</v>
      </c>
      <c r="F60" s="90">
        <f>RaporPKn!T61*40%</f>
        <v>0</v>
      </c>
      <c r="G60" s="14">
        <f>USPKN!I60*60%</f>
        <v>0</v>
      </c>
      <c r="H60" s="91">
        <f t="shared" si="12"/>
        <v>0</v>
      </c>
      <c r="I60" s="90">
        <f>'RaporB.Ind'!T61*40%</f>
        <v>0</v>
      </c>
      <c r="J60" s="14">
        <f>USB.IND!I60*60%</f>
        <v>0</v>
      </c>
      <c r="K60" s="91">
        <f t="shared" si="13"/>
        <v>0</v>
      </c>
      <c r="L60" s="90">
        <f>RaporMat!T61*40%</f>
        <v>0</v>
      </c>
      <c r="M60" s="14">
        <f>USMAT!I60*60%</f>
        <v>0</v>
      </c>
      <c r="N60" s="91">
        <f t="shared" si="14"/>
        <v>0</v>
      </c>
      <c r="O60" s="90">
        <f>RaporIPA!T61*40%</f>
        <v>0</v>
      </c>
      <c r="P60" s="14">
        <f>USIPA!I60*60%</f>
        <v>0</v>
      </c>
      <c r="Q60" s="91">
        <f t="shared" si="15"/>
        <v>0</v>
      </c>
      <c r="R60" s="90">
        <f>RaporIPS!T61*40%</f>
        <v>0</v>
      </c>
      <c r="S60" s="14">
        <f>USIPS!I60*60%</f>
        <v>0</v>
      </c>
      <c r="T60" s="91">
        <f t="shared" si="16"/>
        <v>0</v>
      </c>
      <c r="U60" s="90">
        <f>RaporSBDP!T61*40%</f>
        <v>0</v>
      </c>
      <c r="V60" s="14">
        <f>USSBDP!I60*60%</f>
        <v>0</v>
      </c>
      <c r="W60" s="91">
        <f t="shared" si="17"/>
        <v>0</v>
      </c>
      <c r="X60" s="90">
        <f>RaporPJOK!T61*40%</f>
        <v>0</v>
      </c>
      <c r="Y60" s="14">
        <f>USPJOK!I60*60%</f>
        <v>0</v>
      </c>
      <c r="Z60" s="91">
        <f t="shared" si="18"/>
        <v>0</v>
      </c>
      <c r="AA60" s="90">
        <f>RaporM1!T61*40%</f>
        <v>0</v>
      </c>
      <c r="AB60" s="14">
        <f>USMULOK1!I60*60%</f>
        <v>0</v>
      </c>
      <c r="AC60" s="91">
        <f t="shared" si="19"/>
        <v>0</v>
      </c>
      <c r="AD60" s="90">
        <f>RaporM2!T61*40%</f>
        <v>0</v>
      </c>
      <c r="AE60" s="14">
        <f>USMULOK2!I60*60%</f>
        <v>0</v>
      </c>
      <c r="AF60" s="91">
        <f t="shared" si="20"/>
        <v>0</v>
      </c>
      <c r="AG60" s="90">
        <f>RaporM3!T61*40%</f>
        <v>0</v>
      </c>
      <c r="AH60" s="14">
        <f>USMULOK3!I60*60%</f>
        <v>0</v>
      </c>
      <c r="AI60" s="91">
        <f t="shared" si="21"/>
        <v>0</v>
      </c>
    </row>
    <row r="61" spans="1:35" x14ac:dyDescent="0.25">
      <c r="A61" s="64"/>
      <c r="B61" s="14">
        <f>'DAFTAR SISWA'!D62</f>
        <v>0</v>
      </c>
      <c r="C61" s="90">
        <f>' RaporPAI'!T62*40%</f>
        <v>0</v>
      </c>
      <c r="D61" s="14">
        <f>USPAI!I61*60%</f>
        <v>0</v>
      </c>
      <c r="E61" s="91">
        <f t="shared" si="11"/>
        <v>0</v>
      </c>
      <c r="F61" s="90">
        <f>RaporPKn!T62*40%</f>
        <v>0</v>
      </c>
      <c r="G61" s="14">
        <f>USPKN!I61*60%</f>
        <v>0</v>
      </c>
      <c r="H61" s="91">
        <f t="shared" si="12"/>
        <v>0</v>
      </c>
      <c r="I61" s="90">
        <f>'RaporB.Ind'!T62*40%</f>
        <v>0</v>
      </c>
      <c r="J61" s="14">
        <f>USB.IND!I61*60%</f>
        <v>0</v>
      </c>
      <c r="K61" s="91">
        <f t="shared" si="13"/>
        <v>0</v>
      </c>
      <c r="L61" s="90">
        <f>RaporMat!T62*40%</f>
        <v>0</v>
      </c>
      <c r="M61" s="14">
        <f>USMAT!I61*60%</f>
        <v>0</v>
      </c>
      <c r="N61" s="91">
        <f t="shared" si="14"/>
        <v>0</v>
      </c>
      <c r="O61" s="90">
        <f>RaporIPA!T62*40%</f>
        <v>0</v>
      </c>
      <c r="P61" s="14">
        <f>USIPA!I61*60%</f>
        <v>0</v>
      </c>
      <c r="Q61" s="91">
        <f t="shared" si="15"/>
        <v>0</v>
      </c>
      <c r="R61" s="90">
        <f>RaporIPS!T62*40%</f>
        <v>0</v>
      </c>
      <c r="S61" s="14">
        <f>USIPS!I61*60%</f>
        <v>0</v>
      </c>
      <c r="T61" s="91">
        <f t="shared" si="16"/>
        <v>0</v>
      </c>
      <c r="U61" s="90">
        <f>RaporSBDP!T62*40%</f>
        <v>0</v>
      </c>
      <c r="V61" s="14">
        <f>USSBDP!I61*60%</f>
        <v>0</v>
      </c>
      <c r="W61" s="91">
        <f t="shared" si="17"/>
        <v>0</v>
      </c>
      <c r="X61" s="90">
        <f>RaporPJOK!T62*40%</f>
        <v>0</v>
      </c>
      <c r="Y61" s="14">
        <f>USPJOK!I61*60%</f>
        <v>0</v>
      </c>
      <c r="Z61" s="91">
        <f t="shared" si="18"/>
        <v>0</v>
      </c>
      <c r="AA61" s="90">
        <f>RaporM1!T62*40%</f>
        <v>0</v>
      </c>
      <c r="AB61" s="14">
        <f>USMULOK1!I61*60%</f>
        <v>0</v>
      </c>
      <c r="AC61" s="91">
        <f t="shared" si="19"/>
        <v>0</v>
      </c>
      <c r="AD61" s="90">
        <f>RaporM2!T62*40%</f>
        <v>0</v>
      </c>
      <c r="AE61" s="14">
        <f>USMULOK2!I61*60%</f>
        <v>0</v>
      </c>
      <c r="AF61" s="91">
        <f t="shared" si="20"/>
        <v>0</v>
      </c>
      <c r="AG61" s="90">
        <f>RaporM3!T62*40%</f>
        <v>0</v>
      </c>
      <c r="AH61" s="14">
        <f>USMULOK3!I61*60%</f>
        <v>0</v>
      </c>
      <c r="AI61" s="91">
        <f t="shared" si="21"/>
        <v>0</v>
      </c>
    </row>
    <row r="62" spans="1:35" x14ac:dyDescent="0.25">
      <c r="A62" s="64"/>
      <c r="B62" s="14">
        <f>'DAFTAR SISWA'!D63</f>
        <v>0</v>
      </c>
      <c r="C62" s="90">
        <f>' RaporPAI'!T63*40%</f>
        <v>0</v>
      </c>
      <c r="D62" s="14">
        <f>USPAI!I62*60%</f>
        <v>0</v>
      </c>
      <c r="E62" s="91">
        <f t="shared" si="11"/>
        <v>0</v>
      </c>
      <c r="F62" s="90">
        <f>RaporPKn!T63*40%</f>
        <v>0</v>
      </c>
      <c r="G62" s="14">
        <f>USPKN!I62*60%</f>
        <v>0</v>
      </c>
      <c r="H62" s="91">
        <f t="shared" si="12"/>
        <v>0</v>
      </c>
      <c r="I62" s="90">
        <f>'RaporB.Ind'!T63*40%</f>
        <v>0</v>
      </c>
      <c r="J62" s="14">
        <f>USB.IND!I62*60%</f>
        <v>0</v>
      </c>
      <c r="K62" s="91">
        <f t="shared" si="13"/>
        <v>0</v>
      </c>
      <c r="L62" s="90">
        <f>RaporMat!T63*40%</f>
        <v>0</v>
      </c>
      <c r="M62" s="14">
        <f>USMAT!I62*60%</f>
        <v>0</v>
      </c>
      <c r="N62" s="91">
        <f t="shared" si="14"/>
        <v>0</v>
      </c>
      <c r="O62" s="90">
        <f>RaporIPA!T63*40%</f>
        <v>0</v>
      </c>
      <c r="P62" s="14">
        <f>USIPA!I62*60%</f>
        <v>0</v>
      </c>
      <c r="Q62" s="91">
        <f t="shared" si="15"/>
        <v>0</v>
      </c>
      <c r="R62" s="90">
        <f>RaporIPS!T63*40%</f>
        <v>0</v>
      </c>
      <c r="S62" s="14">
        <f>USIPS!I62*60%</f>
        <v>0</v>
      </c>
      <c r="T62" s="91">
        <f t="shared" si="16"/>
        <v>0</v>
      </c>
      <c r="U62" s="90">
        <f>RaporSBDP!T63*40%</f>
        <v>0</v>
      </c>
      <c r="V62" s="14">
        <f>USSBDP!I62*60%</f>
        <v>0</v>
      </c>
      <c r="W62" s="91">
        <f t="shared" si="17"/>
        <v>0</v>
      </c>
      <c r="X62" s="90">
        <f>RaporPJOK!T63*40%</f>
        <v>0</v>
      </c>
      <c r="Y62" s="14">
        <f>USPJOK!I62*60%</f>
        <v>0</v>
      </c>
      <c r="Z62" s="91">
        <f t="shared" si="18"/>
        <v>0</v>
      </c>
      <c r="AA62" s="90">
        <f>RaporM1!T63*40%</f>
        <v>0</v>
      </c>
      <c r="AB62" s="14">
        <f>USMULOK1!I62*60%</f>
        <v>0</v>
      </c>
      <c r="AC62" s="91">
        <f t="shared" si="19"/>
        <v>0</v>
      </c>
      <c r="AD62" s="90">
        <f>RaporM2!T63*40%</f>
        <v>0</v>
      </c>
      <c r="AE62" s="14">
        <f>USMULOK2!I62*60%</f>
        <v>0</v>
      </c>
      <c r="AF62" s="91">
        <f t="shared" si="20"/>
        <v>0</v>
      </c>
      <c r="AG62" s="90">
        <f>RaporM3!T63*40%</f>
        <v>0</v>
      </c>
      <c r="AH62" s="14">
        <f>USMULOK3!I62*60%</f>
        <v>0</v>
      </c>
      <c r="AI62" s="91">
        <f t="shared" si="21"/>
        <v>0</v>
      </c>
    </row>
    <row r="63" spans="1:35" x14ac:dyDescent="0.25">
      <c r="A63" s="64"/>
      <c r="B63" s="14">
        <f>'DAFTAR SISWA'!D64</f>
        <v>0</v>
      </c>
      <c r="C63" s="90">
        <f>' RaporPAI'!T64*40%</f>
        <v>0</v>
      </c>
      <c r="D63" s="14">
        <f>USPAI!I63*60%</f>
        <v>0</v>
      </c>
      <c r="E63" s="91">
        <f t="shared" si="11"/>
        <v>0</v>
      </c>
      <c r="F63" s="90">
        <f>RaporPKn!T64*40%</f>
        <v>0</v>
      </c>
      <c r="G63" s="14">
        <f>USPKN!I63*60%</f>
        <v>0</v>
      </c>
      <c r="H63" s="91">
        <f t="shared" si="12"/>
        <v>0</v>
      </c>
      <c r="I63" s="90">
        <f>'RaporB.Ind'!T64*40%</f>
        <v>0</v>
      </c>
      <c r="J63" s="14">
        <f>USB.IND!I63*60%</f>
        <v>0</v>
      </c>
      <c r="K63" s="91">
        <f t="shared" si="13"/>
        <v>0</v>
      </c>
      <c r="L63" s="90">
        <f>RaporMat!T64*40%</f>
        <v>0</v>
      </c>
      <c r="M63" s="14">
        <f>USMAT!I63*60%</f>
        <v>0</v>
      </c>
      <c r="N63" s="91">
        <f t="shared" si="14"/>
        <v>0</v>
      </c>
      <c r="O63" s="90">
        <f>RaporIPA!T64*40%</f>
        <v>0</v>
      </c>
      <c r="P63" s="14">
        <f>USIPA!I63*60%</f>
        <v>0</v>
      </c>
      <c r="Q63" s="91">
        <f t="shared" si="15"/>
        <v>0</v>
      </c>
      <c r="R63" s="90">
        <f>RaporIPS!T64*40%</f>
        <v>0</v>
      </c>
      <c r="S63" s="14">
        <f>USIPS!I63*60%</f>
        <v>0</v>
      </c>
      <c r="T63" s="91">
        <f t="shared" si="16"/>
        <v>0</v>
      </c>
      <c r="U63" s="90">
        <f>RaporSBDP!T64*40%</f>
        <v>0</v>
      </c>
      <c r="V63" s="14">
        <f>USSBDP!I63*60%</f>
        <v>0</v>
      </c>
      <c r="W63" s="91">
        <f t="shared" si="17"/>
        <v>0</v>
      </c>
      <c r="X63" s="90">
        <f>RaporPJOK!T64*40%</f>
        <v>0</v>
      </c>
      <c r="Y63" s="14">
        <f>USPJOK!I63*60%</f>
        <v>0</v>
      </c>
      <c r="Z63" s="91">
        <f t="shared" si="18"/>
        <v>0</v>
      </c>
      <c r="AA63" s="90">
        <f>RaporM1!T64*40%</f>
        <v>0</v>
      </c>
      <c r="AB63" s="14">
        <f>USMULOK1!I63*60%</f>
        <v>0</v>
      </c>
      <c r="AC63" s="91">
        <f t="shared" si="19"/>
        <v>0</v>
      </c>
      <c r="AD63" s="90">
        <f>RaporM2!T64*40%</f>
        <v>0</v>
      </c>
      <c r="AE63" s="14">
        <f>USMULOK2!I63*60%</f>
        <v>0</v>
      </c>
      <c r="AF63" s="91">
        <f t="shared" si="20"/>
        <v>0</v>
      </c>
      <c r="AG63" s="90">
        <f>RaporM3!T64*40%</f>
        <v>0</v>
      </c>
      <c r="AH63" s="14">
        <f>USMULOK3!I63*60%</f>
        <v>0</v>
      </c>
      <c r="AI63" s="91">
        <f t="shared" si="21"/>
        <v>0</v>
      </c>
    </row>
    <row r="64" spans="1:35" x14ac:dyDescent="0.25">
      <c r="A64" s="64"/>
      <c r="B64" s="14">
        <f>'DAFTAR SISWA'!D65</f>
        <v>0</v>
      </c>
      <c r="C64" s="90">
        <f>' RaporPAI'!T65*40%</f>
        <v>0</v>
      </c>
      <c r="D64" s="14">
        <f>USPAI!I64*60%</f>
        <v>0</v>
      </c>
      <c r="E64" s="91">
        <f t="shared" si="11"/>
        <v>0</v>
      </c>
      <c r="F64" s="90">
        <f>RaporPKn!T65*40%</f>
        <v>0</v>
      </c>
      <c r="G64" s="14">
        <f>USPKN!I64*60%</f>
        <v>0</v>
      </c>
      <c r="H64" s="91">
        <f t="shared" si="12"/>
        <v>0</v>
      </c>
      <c r="I64" s="90">
        <f>'RaporB.Ind'!T65*40%</f>
        <v>0</v>
      </c>
      <c r="J64" s="14">
        <f>USB.IND!I64*60%</f>
        <v>0</v>
      </c>
      <c r="K64" s="91">
        <f t="shared" si="13"/>
        <v>0</v>
      </c>
      <c r="L64" s="90">
        <f>RaporMat!T65*40%</f>
        <v>0</v>
      </c>
      <c r="M64" s="14">
        <f>USMAT!I64*60%</f>
        <v>0</v>
      </c>
      <c r="N64" s="91">
        <f t="shared" si="14"/>
        <v>0</v>
      </c>
      <c r="O64" s="90">
        <f>RaporIPA!T65*40%</f>
        <v>0</v>
      </c>
      <c r="P64" s="14">
        <f>USIPA!I64*60%</f>
        <v>0</v>
      </c>
      <c r="Q64" s="91">
        <f t="shared" si="15"/>
        <v>0</v>
      </c>
      <c r="R64" s="90">
        <f>RaporIPS!T65*40%</f>
        <v>0</v>
      </c>
      <c r="S64" s="14">
        <f>USIPS!I64*60%</f>
        <v>0</v>
      </c>
      <c r="T64" s="91">
        <f t="shared" si="16"/>
        <v>0</v>
      </c>
      <c r="U64" s="90">
        <f>RaporSBDP!T65*40%</f>
        <v>0</v>
      </c>
      <c r="V64" s="14">
        <f>USSBDP!I64*60%</f>
        <v>0</v>
      </c>
      <c r="W64" s="91">
        <f t="shared" si="17"/>
        <v>0</v>
      </c>
      <c r="X64" s="90">
        <f>RaporPJOK!T65*40%</f>
        <v>0</v>
      </c>
      <c r="Y64" s="14">
        <f>USPJOK!I64*60%</f>
        <v>0</v>
      </c>
      <c r="Z64" s="91">
        <f t="shared" si="18"/>
        <v>0</v>
      </c>
      <c r="AA64" s="90">
        <f>RaporM1!T65*40%</f>
        <v>0</v>
      </c>
      <c r="AB64" s="14">
        <f>USMULOK1!I64*60%</f>
        <v>0</v>
      </c>
      <c r="AC64" s="91">
        <f t="shared" si="19"/>
        <v>0</v>
      </c>
      <c r="AD64" s="90">
        <f>RaporM2!T65*40%</f>
        <v>0</v>
      </c>
      <c r="AE64" s="14">
        <f>USMULOK2!I64*60%</f>
        <v>0</v>
      </c>
      <c r="AF64" s="91">
        <f t="shared" si="20"/>
        <v>0</v>
      </c>
      <c r="AG64" s="90">
        <f>RaporM3!T65*40%</f>
        <v>0</v>
      </c>
      <c r="AH64" s="14">
        <f>USMULOK3!I64*60%</f>
        <v>0</v>
      </c>
      <c r="AI64" s="91">
        <f t="shared" si="21"/>
        <v>0</v>
      </c>
    </row>
    <row r="65" spans="1:35" x14ac:dyDescent="0.25">
      <c r="A65" s="64"/>
      <c r="B65" s="14">
        <f>'DAFTAR SISWA'!D66</f>
        <v>0</v>
      </c>
      <c r="C65" s="90">
        <f>' RaporPAI'!T66*40%</f>
        <v>0</v>
      </c>
      <c r="D65" s="14">
        <f>USPAI!I65*60%</f>
        <v>0</v>
      </c>
      <c r="E65" s="91">
        <f t="shared" si="11"/>
        <v>0</v>
      </c>
      <c r="F65" s="90">
        <f>RaporPKn!T66*40%</f>
        <v>0</v>
      </c>
      <c r="G65" s="14">
        <f>USPKN!I65*60%</f>
        <v>0</v>
      </c>
      <c r="H65" s="91">
        <f t="shared" si="12"/>
        <v>0</v>
      </c>
      <c r="I65" s="90">
        <f>'RaporB.Ind'!T66*40%</f>
        <v>0</v>
      </c>
      <c r="J65" s="14">
        <f>USB.IND!I65*60%</f>
        <v>0</v>
      </c>
      <c r="K65" s="91">
        <f t="shared" si="13"/>
        <v>0</v>
      </c>
      <c r="L65" s="90">
        <f>RaporMat!T66*40%</f>
        <v>0</v>
      </c>
      <c r="M65" s="14">
        <f>USMAT!I65*60%</f>
        <v>0</v>
      </c>
      <c r="N65" s="91">
        <f t="shared" si="14"/>
        <v>0</v>
      </c>
      <c r="O65" s="90">
        <f>RaporIPA!T66*40%</f>
        <v>0</v>
      </c>
      <c r="P65" s="14">
        <f>USIPA!I65*60%</f>
        <v>0</v>
      </c>
      <c r="Q65" s="91">
        <f t="shared" si="15"/>
        <v>0</v>
      </c>
      <c r="R65" s="90">
        <f>RaporIPS!T66*40%</f>
        <v>0</v>
      </c>
      <c r="S65" s="14">
        <f>USIPS!I65*60%</f>
        <v>0</v>
      </c>
      <c r="T65" s="91">
        <f t="shared" si="16"/>
        <v>0</v>
      </c>
      <c r="U65" s="90">
        <f>RaporSBDP!T66*40%</f>
        <v>0</v>
      </c>
      <c r="V65" s="14">
        <f>USSBDP!I65*60%</f>
        <v>0</v>
      </c>
      <c r="W65" s="91">
        <f t="shared" si="17"/>
        <v>0</v>
      </c>
      <c r="X65" s="90">
        <f>RaporPJOK!T66*40%</f>
        <v>0</v>
      </c>
      <c r="Y65" s="14">
        <f>USPJOK!I65*60%</f>
        <v>0</v>
      </c>
      <c r="Z65" s="91">
        <f t="shared" si="18"/>
        <v>0</v>
      </c>
      <c r="AA65" s="90">
        <f>RaporM1!T66*40%</f>
        <v>0</v>
      </c>
      <c r="AB65" s="14">
        <f>USMULOK1!I65*60%</f>
        <v>0</v>
      </c>
      <c r="AC65" s="91">
        <f t="shared" si="19"/>
        <v>0</v>
      </c>
      <c r="AD65" s="90">
        <f>RaporM2!T66*40%</f>
        <v>0</v>
      </c>
      <c r="AE65" s="14">
        <f>USMULOK2!I65*60%</f>
        <v>0</v>
      </c>
      <c r="AF65" s="91">
        <f t="shared" si="20"/>
        <v>0</v>
      </c>
      <c r="AG65" s="90">
        <f>RaporM3!T66*40%</f>
        <v>0</v>
      </c>
      <c r="AH65" s="14">
        <f>USMULOK3!I65*60%</f>
        <v>0</v>
      </c>
      <c r="AI65" s="91">
        <f t="shared" si="21"/>
        <v>0</v>
      </c>
    </row>
    <row r="66" spans="1:35" x14ac:dyDescent="0.25">
      <c r="A66" s="64"/>
      <c r="B66" s="14">
        <f>'DAFTAR SISWA'!D67</f>
        <v>0</v>
      </c>
      <c r="C66" s="90">
        <f>' RaporPAI'!T67*40%</f>
        <v>0</v>
      </c>
      <c r="D66" s="14">
        <f>USPAI!I66*60%</f>
        <v>0</v>
      </c>
      <c r="E66" s="91">
        <f t="shared" si="11"/>
        <v>0</v>
      </c>
      <c r="F66" s="90">
        <f>RaporPKn!T67*40%</f>
        <v>0</v>
      </c>
      <c r="G66" s="14">
        <f>USPKN!I66*60%</f>
        <v>0</v>
      </c>
      <c r="H66" s="91">
        <f t="shared" si="12"/>
        <v>0</v>
      </c>
      <c r="I66" s="90">
        <f>'RaporB.Ind'!T67*40%</f>
        <v>0</v>
      </c>
      <c r="J66" s="14">
        <f>USB.IND!I66*60%</f>
        <v>0</v>
      </c>
      <c r="K66" s="91">
        <f t="shared" si="13"/>
        <v>0</v>
      </c>
      <c r="L66" s="90">
        <f>RaporMat!T67*40%</f>
        <v>0</v>
      </c>
      <c r="M66" s="14">
        <f>USMAT!I66*60%</f>
        <v>0</v>
      </c>
      <c r="N66" s="91">
        <f t="shared" si="14"/>
        <v>0</v>
      </c>
      <c r="O66" s="90">
        <f>RaporIPA!T67*40%</f>
        <v>0</v>
      </c>
      <c r="P66" s="14">
        <f>USIPA!I66*60%</f>
        <v>0</v>
      </c>
      <c r="Q66" s="91">
        <f t="shared" si="15"/>
        <v>0</v>
      </c>
      <c r="R66" s="90">
        <f>RaporIPS!T67*40%</f>
        <v>0</v>
      </c>
      <c r="S66" s="14">
        <f>USIPS!I66*60%</f>
        <v>0</v>
      </c>
      <c r="T66" s="91">
        <f t="shared" si="16"/>
        <v>0</v>
      </c>
      <c r="U66" s="90">
        <f>RaporSBDP!T67*40%</f>
        <v>0</v>
      </c>
      <c r="V66" s="14">
        <f>USSBDP!I66*60%</f>
        <v>0</v>
      </c>
      <c r="W66" s="91">
        <f t="shared" si="17"/>
        <v>0</v>
      </c>
      <c r="X66" s="90">
        <f>RaporPJOK!T67*40%</f>
        <v>0</v>
      </c>
      <c r="Y66" s="14">
        <f>USPJOK!I66*60%</f>
        <v>0</v>
      </c>
      <c r="Z66" s="91">
        <f t="shared" si="18"/>
        <v>0</v>
      </c>
      <c r="AA66" s="90">
        <f>RaporM1!T67*40%</f>
        <v>0</v>
      </c>
      <c r="AB66" s="14">
        <f>USMULOK1!I66*60%</f>
        <v>0</v>
      </c>
      <c r="AC66" s="91">
        <f t="shared" si="19"/>
        <v>0</v>
      </c>
      <c r="AD66" s="90">
        <f>RaporM2!T67*40%</f>
        <v>0</v>
      </c>
      <c r="AE66" s="14">
        <f>USMULOK2!I66*60%</f>
        <v>0</v>
      </c>
      <c r="AF66" s="91">
        <f t="shared" si="20"/>
        <v>0</v>
      </c>
      <c r="AG66" s="90">
        <f>RaporM3!T67*40%</f>
        <v>0</v>
      </c>
      <c r="AH66" s="14">
        <f>USMULOK3!I66*60%</f>
        <v>0</v>
      </c>
      <c r="AI66" s="91">
        <f t="shared" si="21"/>
        <v>0</v>
      </c>
    </row>
    <row r="67" spans="1:35" x14ac:dyDescent="0.25">
      <c r="A67" s="64"/>
      <c r="B67" s="14">
        <f>'DAFTAR SISWA'!D68</f>
        <v>0</v>
      </c>
      <c r="C67" s="90">
        <f>' RaporPAI'!T68*40%</f>
        <v>0</v>
      </c>
      <c r="D67" s="14">
        <f>USPAI!I67*60%</f>
        <v>0</v>
      </c>
      <c r="E67" s="91">
        <f t="shared" si="11"/>
        <v>0</v>
      </c>
      <c r="F67" s="90">
        <f>RaporPKn!T68*40%</f>
        <v>0</v>
      </c>
      <c r="G67" s="14">
        <f>USPKN!I67*60%</f>
        <v>0</v>
      </c>
      <c r="H67" s="91">
        <f t="shared" si="12"/>
        <v>0</v>
      </c>
      <c r="I67" s="90">
        <f>'RaporB.Ind'!T68*40%</f>
        <v>0</v>
      </c>
      <c r="J67" s="14">
        <f>USB.IND!I67*60%</f>
        <v>0</v>
      </c>
      <c r="K67" s="91">
        <f t="shared" si="13"/>
        <v>0</v>
      </c>
      <c r="L67" s="90">
        <f>RaporMat!T68*40%</f>
        <v>0</v>
      </c>
      <c r="M67" s="14">
        <f>USMAT!I67*60%</f>
        <v>0</v>
      </c>
      <c r="N67" s="91">
        <f t="shared" si="14"/>
        <v>0</v>
      </c>
      <c r="O67" s="90">
        <f>RaporIPA!T68*40%</f>
        <v>0</v>
      </c>
      <c r="P67" s="14">
        <f>USIPA!I67*60%</f>
        <v>0</v>
      </c>
      <c r="Q67" s="91">
        <f t="shared" si="15"/>
        <v>0</v>
      </c>
      <c r="R67" s="90">
        <f>RaporIPS!T68*40%</f>
        <v>0</v>
      </c>
      <c r="S67" s="14">
        <f>USIPS!I67*60%</f>
        <v>0</v>
      </c>
      <c r="T67" s="91">
        <f t="shared" si="16"/>
        <v>0</v>
      </c>
      <c r="U67" s="90">
        <f>RaporSBDP!T68*40%</f>
        <v>0</v>
      </c>
      <c r="V67" s="14">
        <f>USSBDP!I67*60%</f>
        <v>0</v>
      </c>
      <c r="W67" s="91">
        <f t="shared" si="17"/>
        <v>0</v>
      </c>
      <c r="X67" s="90">
        <f>RaporPJOK!T68*40%</f>
        <v>0</v>
      </c>
      <c r="Y67" s="14">
        <f>USPJOK!I67*60%</f>
        <v>0</v>
      </c>
      <c r="Z67" s="91">
        <f t="shared" si="18"/>
        <v>0</v>
      </c>
      <c r="AA67" s="90">
        <f>RaporM1!T68*40%</f>
        <v>0</v>
      </c>
      <c r="AB67" s="14">
        <f>USMULOK1!I67*60%</f>
        <v>0</v>
      </c>
      <c r="AC67" s="91">
        <f t="shared" si="19"/>
        <v>0</v>
      </c>
      <c r="AD67" s="90">
        <f>RaporM2!T68*40%</f>
        <v>0</v>
      </c>
      <c r="AE67" s="14">
        <f>USMULOK2!I67*60%</f>
        <v>0</v>
      </c>
      <c r="AF67" s="91">
        <f t="shared" si="20"/>
        <v>0</v>
      </c>
      <c r="AG67" s="90">
        <f>RaporM3!T68*40%</f>
        <v>0</v>
      </c>
      <c r="AH67" s="14">
        <f>USMULOK3!I67*60%</f>
        <v>0</v>
      </c>
      <c r="AI67" s="91">
        <f t="shared" si="21"/>
        <v>0</v>
      </c>
    </row>
    <row r="68" spans="1:35" x14ac:dyDescent="0.25">
      <c r="A68" s="64"/>
      <c r="B68" s="14">
        <f>'DAFTAR SISWA'!D69</f>
        <v>0</v>
      </c>
      <c r="C68" s="90">
        <f>' RaporPAI'!T69*40%</f>
        <v>0</v>
      </c>
      <c r="D68" s="14">
        <f>USPAI!I68*60%</f>
        <v>0</v>
      </c>
      <c r="E68" s="91">
        <f t="shared" si="11"/>
        <v>0</v>
      </c>
      <c r="F68" s="90">
        <f>RaporPKn!T69*40%</f>
        <v>0</v>
      </c>
      <c r="G68" s="14">
        <f>USPKN!I68*60%</f>
        <v>0</v>
      </c>
      <c r="H68" s="91">
        <f t="shared" si="12"/>
        <v>0</v>
      </c>
      <c r="I68" s="90">
        <f>'RaporB.Ind'!T69*40%</f>
        <v>0</v>
      </c>
      <c r="J68" s="14">
        <f>USB.IND!I68*60%</f>
        <v>0</v>
      </c>
      <c r="K68" s="91">
        <f t="shared" si="13"/>
        <v>0</v>
      </c>
      <c r="L68" s="90">
        <f>RaporMat!T69*40%</f>
        <v>0</v>
      </c>
      <c r="M68" s="14">
        <f>USMAT!I68*60%</f>
        <v>0</v>
      </c>
      <c r="N68" s="91">
        <f t="shared" si="14"/>
        <v>0</v>
      </c>
      <c r="O68" s="90">
        <f>RaporIPA!T69*40%</f>
        <v>0</v>
      </c>
      <c r="P68" s="14">
        <f>USIPA!I68*60%</f>
        <v>0</v>
      </c>
      <c r="Q68" s="91">
        <f t="shared" si="15"/>
        <v>0</v>
      </c>
      <c r="R68" s="90">
        <f>RaporIPS!T69*40%</f>
        <v>0</v>
      </c>
      <c r="S68" s="14">
        <f>USIPS!I68*60%</f>
        <v>0</v>
      </c>
      <c r="T68" s="91">
        <f t="shared" si="16"/>
        <v>0</v>
      </c>
      <c r="U68" s="90">
        <f>RaporSBDP!T69*40%</f>
        <v>0</v>
      </c>
      <c r="V68" s="14">
        <f>USSBDP!I68*60%</f>
        <v>0</v>
      </c>
      <c r="W68" s="91">
        <f t="shared" si="17"/>
        <v>0</v>
      </c>
      <c r="X68" s="90">
        <f>RaporPJOK!T69*40%</f>
        <v>0</v>
      </c>
      <c r="Y68" s="14">
        <f>USPJOK!I68*60%</f>
        <v>0</v>
      </c>
      <c r="Z68" s="91">
        <f t="shared" si="18"/>
        <v>0</v>
      </c>
      <c r="AA68" s="90">
        <f>RaporM1!T69*40%</f>
        <v>0</v>
      </c>
      <c r="AB68" s="14">
        <f>USMULOK1!I68*60%</f>
        <v>0</v>
      </c>
      <c r="AC68" s="91">
        <f t="shared" si="19"/>
        <v>0</v>
      </c>
      <c r="AD68" s="90">
        <f>RaporM2!T69*40%</f>
        <v>0</v>
      </c>
      <c r="AE68" s="14">
        <f>USMULOK2!I68*60%</f>
        <v>0</v>
      </c>
      <c r="AF68" s="91">
        <f t="shared" si="20"/>
        <v>0</v>
      </c>
      <c r="AG68" s="90">
        <f>RaporM3!T69*40%</f>
        <v>0</v>
      </c>
      <c r="AH68" s="14">
        <f>USMULOK3!I68*60%</f>
        <v>0</v>
      </c>
      <c r="AI68" s="91">
        <f t="shared" si="21"/>
        <v>0</v>
      </c>
    </row>
    <row r="69" spans="1:35" x14ac:dyDescent="0.25">
      <c r="A69" s="64"/>
      <c r="B69" s="14">
        <f>'DAFTAR SISWA'!D70</f>
        <v>0</v>
      </c>
      <c r="C69" s="90">
        <f>' RaporPAI'!T70*40%</f>
        <v>0</v>
      </c>
      <c r="D69" s="14">
        <f>USPAI!I69*60%</f>
        <v>0</v>
      </c>
      <c r="E69" s="91">
        <f t="shared" si="11"/>
        <v>0</v>
      </c>
      <c r="F69" s="90">
        <f>RaporPKn!T70*40%</f>
        <v>0</v>
      </c>
      <c r="G69" s="14">
        <f>USPKN!I69*60%</f>
        <v>0</v>
      </c>
      <c r="H69" s="91">
        <f t="shared" si="12"/>
        <v>0</v>
      </c>
      <c r="I69" s="90">
        <f>'RaporB.Ind'!T70*40%</f>
        <v>0</v>
      </c>
      <c r="J69" s="14">
        <f>USB.IND!I69*60%</f>
        <v>0</v>
      </c>
      <c r="K69" s="91">
        <f t="shared" si="13"/>
        <v>0</v>
      </c>
      <c r="L69" s="90">
        <f>RaporMat!T70*40%</f>
        <v>0</v>
      </c>
      <c r="M69" s="14">
        <f>USMAT!I69*60%</f>
        <v>0</v>
      </c>
      <c r="N69" s="91">
        <f t="shared" si="14"/>
        <v>0</v>
      </c>
      <c r="O69" s="90">
        <f>RaporIPA!T70*40%</f>
        <v>0</v>
      </c>
      <c r="P69" s="14">
        <f>USIPA!I69*60%</f>
        <v>0</v>
      </c>
      <c r="Q69" s="91">
        <f t="shared" si="15"/>
        <v>0</v>
      </c>
      <c r="R69" s="90">
        <f>RaporIPS!T70*40%</f>
        <v>0</v>
      </c>
      <c r="S69" s="14">
        <f>USIPS!I69*60%</f>
        <v>0</v>
      </c>
      <c r="T69" s="91">
        <f t="shared" si="16"/>
        <v>0</v>
      </c>
      <c r="U69" s="90">
        <f>RaporSBDP!T70*40%</f>
        <v>0</v>
      </c>
      <c r="V69" s="14">
        <f>USSBDP!I69*60%</f>
        <v>0</v>
      </c>
      <c r="W69" s="91">
        <f t="shared" si="17"/>
        <v>0</v>
      </c>
      <c r="X69" s="90">
        <f>RaporPJOK!T70*40%</f>
        <v>0</v>
      </c>
      <c r="Y69" s="14">
        <f>USPJOK!I69*60%</f>
        <v>0</v>
      </c>
      <c r="Z69" s="91">
        <f t="shared" si="18"/>
        <v>0</v>
      </c>
      <c r="AA69" s="90">
        <f>RaporM1!T70*40%</f>
        <v>0</v>
      </c>
      <c r="AB69" s="14">
        <f>USMULOK1!I69*60%</f>
        <v>0</v>
      </c>
      <c r="AC69" s="91">
        <f t="shared" si="19"/>
        <v>0</v>
      </c>
      <c r="AD69" s="90">
        <f>RaporM2!T70*40%</f>
        <v>0</v>
      </c>
      <c r="AE69" s="14">
        <f>USMULOK2!I69*60%</f>
        <v>0</v>
      </c>
      <c r="AF69" s="91">
        <f t="shared" si="20"/>
        <v>0</v>
      </c>
      <c r="AG69" s="90">
        <f>RaporM3!T70*40%</f>
        <v>0</v>
      </c>
      <c r="AH69" s="14">
        <f>USMULOK3!I69*60%</f>
        <v>0</v>
      </c>
      <c r="AI69" s="91">
        <f t="shared" si="21"/>
        <v>0</v>
      </c>
    </row>
    <row r="70" spans="1:35" x14ac:dyDescent="0.25">
      <c r="A70" s="64"/>
      <c r="B70" s="14"/>
      <c r="C70" s="90">
        <f>' RaporPAI'!T71*40%</f>
        <v>0</v>
      </c>
      <c r="D70" s="14">
        <f>USPAI!I70*60%</f>
        <v>0</v>
      </c>
      <c r="E70" s="91">
        <f t="shared" si="11"/>
        <v>0</v>
      </c>
      <c r="F70" s="90">
        <f>RaporPKn!T71*40%</f>
        <v>0</v>
      </c>
      <c r="G70" s="14">
        <f>USPKN!I70*60%</f>
        <v>0</v>
      </c>
      <c r="H70" s="91">
        <f t="shared" si="12"/>
        <v>0</v>
      </c>
      <c r="I70" s="90">
        <f>'RaporB.Ind'!T71*40%</f>
        <v>0</v>
      </c>
      <c r="J70" s="14">
        <f>USB.IND!I70*60%</f>
        <v>0</v>
      </c>
      <c r="K70" s="91">
        <f t="shared" si="13"/>
        <v>0</v>
      </c>
      <c r="L70" s="90">
        <f>RaporMat!T71*40%</f>
        <v>0</v>
      </c>
      <c r="M70" s="14">
        <f>USMAT!I70*60%</f>
        <v>0</v>
      </c>
      <c r="N70" s="91">
        <f t="shared" si="14"/>
        <v>0</v>
      </c>
      <c r="O70" s="90">
        <f>RaporIPA!T71*40%</f>
        <v>0</v>
      </c>
      <c r="P70" s="14">
        <f>USIPA!I70*60%</f>
        <v>0</v>
      </c>
      <c r="Q70" s="91">
        <f t="shared" si="15"/>
        <v>0</v>
      </c>
      <c r="R70" s="90">
        <f>RaporIPS!T71*40%</f>
        <v>0</v>
      </c>
      <c r="S70" s="14">
        <f>USIPS!I70*60%</f>
        <v>0</v>
      </c>
      <c r="T70" s="91">
        <f t="shared" si="16"/>
        <v>0</v>
      </c>
      <c r="U70" s="90">
        <f>RaporSBDP!T71*40%</f>
        <v>0</v>
      </c>
      <c r="V70" s="14">
        <f>USSBDP!I70*60%</f>
        <v>0</v>
      </c>
      <c r="W70" s="91">
        <f t="shared" si="17"/>
        <v>0</v>
      </c>
      <c r="X70" s="90">
        <f>RaporPJOK!T71*40%</f>
        <v>0</v>
      </c>
      <c r="Y70" s="14">
        <f>USPJOK!I70*60%</f>
        <v>0</v>
      </c>
      <c r="Z70" s="91">
        <f t="shared" si="18"/>
        <v>0</v>
      </c>
      <c r="AA70" s="90">
        <f>RaporM1!T71*40%</f>
        <v>0</v>
      </c>
      <c r="AB70" s="14">
        <f>USMULOK1!I70*60%</f>
        <v>0</v>
      </c>
      <c r="AC70" s="91">
        <f t="shared" si="19"/>
        <v>0</v>
      </c>
      <c r="AD70" s="90">
        <f>RaporM2!T71*40%</f>
        <v>0</v>
      </c>
      <c r="AE70" s="14">
        <f>USMULOK2!I70*60%</f>
        <v>0</v>
      </c>
      <c r="AF70" s="91">
        <f t="shared" si="20"/>
        <v>0</v>
      </c>
      <c r="AG70" s="90">
        <f>RaporM3!T71*40%</f>
        <v>0</v>
      </c>
      <c r="AH70" s="14">
        <f>USMULOK3!I70*60%</f>
        <v>0</v>
      </c>
      <c r="AI70" s="91">
        <f t="shared" si="21"/>
        <v>0</v>
      </c>
    </row>
    <row r="71" spans="1:35" x14ac:dyDescent="0.25">
      <c r="A71" s="64"/>
      <c r="B71" s="14"/>
      <c r="C71" s="90">
        <f>' RaporPAI'!T72*40%</f>
        <v>0</v>
      </c>
      <c r="D71" s="14">
        <f>USPAI!I71*60%</f>
        <v>0</v>
      </c>
      <c r="E71" s="91">
        <f t="shared" si="11"/>
        <v>0</v>
      </c>
      <c r="F71" s="90">
        <f>RaporPKn!T72*40%</f>
        <v>0</v>
      </c>
      <c r="G71" s="14">
        <f>USPKN!I71*60%</f>
        <v>0</v>
      </c>
      <c r="H71" s="91">
        <f t="shared" si="12"/>
        <v>0</v>
      </c>
      <c r="I71" s="90">
        <f>'RaporB.Ind'!T72*40%</f>
        <v>0</v>
      </c>
      <c r="J71" s="14">
        <f>USB.IND!I71*60%</f>
        <v>0</v>
      </c>
      <c r="K71" s="91">
        <f t="shared" si="13"/>
        <v>0</v>
      </c>
      <c r="L71" s="90">
        <f>RaporMat!T72*40%</f>
        <v>0</v>
      </c>
      <c r="M71" s="14">
        <f>USMAT!I71*60%</f>
        <v>0</v>
      </c>
      <c r="N71" s="91">
        <f t="shared" si="14"/>
        <v>0</v>
      </c>
      <c r="O71" s="90">
        <f>RaporIPA!T72*40%</f>
        <v>0</v>
      </c>
      <c r="P71" s="14">
        <f>USIPA!I71*60%</f>
        <v>0</v>
      </c>
      <c r="Q71" s="91">
        <f t="shared" si="15"/>
        <v>0</v>
      </c>
      <c r="R71" s="90">
        <f>RaporIPS!T72*40%</f>
        <v>0</v>
      </c>
      <c r="S71" s="14">
        <f>USIPS!I71*60%</f>
        <v>0</v>
      </c>
      <c r="T71" s="91">
        <f t="shared" si="16"/>
        <v>0</v>
      </c>
      <c r="U71" s="90">
        <f>RaporSBDP!T72*40%</f>
        <v>0</v>
      </c>
      <c r="V71" s="14">
        <f>USSBDP!I71*60%</f>
        <v>0</v>
      </c>
      <c r="W71" s="91">
        <f t="shared" si="17"/>
        <v>0</v>
      </c>
      <c r="X71" s="90">
        <f>RaporPJOK!T72*40%</f>
        <v>0</v>
      </c>
      <c r="Y71" s="14">
        <f>USPJOK!I71*60%</f>
        <v>0</v>
      </c>
      <c r="Z71" s="91">
        <f t="shared" si="18"/>
        <v>0</v>
      </c>
      <c r="AA71" s="90">
        <f>RaporM1!T72*40%</f>
        <v>0</v>
      </c>
      <c r="AB71" s="14">
        <f>USMULOK1!I71*60%</f>
        <v>0</v>
      </c>
      <c r="AC71" s="91">
        <f t="shared" si="19"/>
        <v>0</v>
      </c>
      <c r="AD71" s="90">
        <f>RaporM2!T72*40%</f>
        <v>0</v>
      </c>
      <c r="AE71" s="14">
        <f>USMULOK2!I71*60%</f>
        <v>0</v>
      </c>
      <c r="AF71" s="91">
        <f t="shared" si="20"/>
        <v>0</v>
      </c>
      <c r="AG71" s="90">
        <f>RaporM3!T72*40%</f>
        <v>0</v>
      </c>
      <c r="AH71" s="14">
        <f>USMULOK3!I71*60%</f>
        <v>0</v>
      </c>
      <c r="AI71" s="91">
        <f t="shared" si="21"/>
        <v>0</v>
      </c>
    </row>
    <row r="72" spans="1:35" x14ac:dyDescent="0.25">
      <c r="A72" s="64"/>
      <c r="B72" s="14"/>
      <c r="C72" s="90">
        <f>' RaporPAI'!T73*40%</f>
        <v>0</v>
      </c>
      <c r="D72" s="14">
        <f>USPAI!I72*60%</f>
        <v>0</v>
      </c>
      <c r="E72" s="91">
        <f>SUM(C72:D72)</f>
        <v>0</v>
      </c>
      <c r="F72" s="90">
        <f>RaporPKn!T73*40%</f>
        <v>0</v>
      </c>
      <c r="G72" s="14">
        <f>USPKN!I72*60%</f>
        <v>0</v>
      </c>
      <c r="H72" s="91">
        <f>SUM(F72:G72)</f>
        <v>0</v>
      </c>
      <c r="I72" s="90">
        <f>'RaporB.Ind'!T73*40%</f>
        <v>0</v>
      </c>
      <c r="J72" s="14">
        <f>USB.IND!I72*60%</f>
        <v>0</v>
      </c>
      <c r="K72" s="91">
        <f>SUM(I72:J72)</f>
        <v>0</v>
      </c>
      <c r="L72" s="90">
        <f>RaporMat!T73*40%</f>
        <v>0</v>
      </c>
      <c r="M72" s="14">
        <f>USMAT!I72*60%</f>
        <v>0</v>
      </c>
      <c r="N72" s="91">
        <f>SUM(L72:M72)</f>
        <v>0</v>
      </c>
      <c r="O72" s="90">
        <f>RaporIPA!T73*40%</f>
        <v>0</v>
      </c>
      <c r="P72" s="14">
        <f>USIPA!I72*60%</f>
        <v>0</v>
      </c>
      <c r="Q72" s="91">
        <f>SUM(O72:P72)</f>
        <v>0</v>
      </c>
      <c r="R72" s="90">
        <f>RaporIPS!T73*40%</f>
        <v>0</v>
      </c>
      <c r="S72" s="14">
        <f>USIPS!I72*60%</f>
        <v>0</v>
      </c>
      <c r="T72" s="91">
        <f>SUM(R72:S72)</f>
        <v>0</v>
      </c>
      <c r="U72" s="90">
        <f>RaporSBDP!T73*40%</f>
        <v>0</v>
      </c>
      <c r="V72" s="14">
        <f>USSBDP!I72*60%</f>
        <v>0</v>
      </c>
      <c r="W72" s="91">
        <f>SUM(U72:V72)</f>
        <v>0</v>
      </c>
      <c r="X72" s="90">
        <f>RaporPJOK!T73*40%</f>
        <v>0</v>
      </c>
      <c r="Y72" s="14">
        <f>USPJOK!I72*60%</f>
        <v>0</v>
      </c>
      <c r="Z72" s="91">
        <f>SUM(X72:Y72)</f>
        <v>0</v>
      </c>
      <c r="AA72" s="90">
        <f>RaporM1!T73*40%</f>
        <v>0</v>
      </c>
      <c r="AB72" s="14">
        <f>USMULOK1!I72*60%</f>
        <v>0</v>
      </c>
      <c r="AC72" s="91">
        <f>SUM(AA72:AB72)</f>
        <v>0</v>
      </c>
      <c r="AD72" s="90">
        <f>RaporM2!T73*40%</f>
        <v>0</v>
      </c>
      <c r="AE72" s="14">
        <f>USMULOK2!I72*60%</f>
        <v>0</v>
      </c>
      <c r="AF72" s="91">
        <f>SUM(AD72:AE72)</f>
        <v>0</v>
      </c>
      <c r="AG72" s="90">
        <f>RaporM3!T73*40%</f>
        <v>0</v>
      </c>
      <c r="AH72" s="14">
        <f>USMULOK3!I72*60%</f>
        <v>0</v>
      </c>
      <c r="AI72" s="91">
        <f>SUM(AG72:AH72)</f>
        <v>0</v>
      </c>
    </row>
    <row r="73" spans="1:35" x14ac:dyDescent="0.25">
      <c r="A73" s="64"/>
      <c r="B73" s="14"/>
      <c r="C73" s="90">
        <f>' RaporPAI'!T74*40%</f>
        <v>0</v>
      </c>
      <c r="D73" s="14">
        <f>USPAI!I73*60%</f>
        <v>0</v>
      </c>
      <c r="E73" s="91">
        <f t="shared" ref="E73:E87" si="22">SUM(C73:D73)</f>
        <v>0</v>
      </c>
      <c r="F73" s="90">
        <f>RaporPKn!T74*40%</f>
        <v>0</v>
      </c>
      <c r="G73" s="14">
        <f>USPKN!I73*60%</f>
        <v>0</v>
      </c>
      <c r="H73" s="91">
        <f t="shared" ref="H73:H87" si="23">SUM(F73:G73)</f>
        <v>0</v>
      </c>
      <c r="I73" s="90">
        <f>'RaporB.Ind'!T74*40%</f>
        <v>0</v>
      </c>
      <c r="J73" s="14">
        <f>USB.IND!I73*60%</f>
        <v>0</v>
      </c>
      <c r="K73" s="91">
        <f t="shared" ref="K73:K87" si="24">SUM(I73:J73)</f>
        <v>0</v>
      </c>
      <c r="L73" s="90">
        <f>RaporMat!T74*40%</f>
        <v>0</v>
      </c>
      <c r="M73" s="14">
        <f>USMAT!I73*60%</f>
        <v>0</v>
      </c>
      <c r="N73" s="91">
        <f t="shared" ref="N73:N87" si="25">SUM(L73:M73)</f>
        <v>0</v>
      </c>
      <c r="O73" s="90">
        <f>RaporIPA!T74*40%</f>
        <v>0</v>
      </c>
      <c r="P73" s="14">
        <f>USIPA!I73*60%</f>
        <v>0</v>
      </c>
      <c r="Q73" s="91">
        <f t="shared" ref="Q73:Q87" si="26">SUM(O73:P73)</f>
        <v>0</v>
      </c>
      <c r="R73" s="90">
        <f>RaporIPS!T74*40%</f>
        <v>0</v>
      </c>
      <c r="S73" s="14">
        <f>USIPS!I73*60%</f>
        <v>0</v>
      </c>
      <c r="T73" s="91">
        <f t="shared" ref="T73:T87" si="27">SUM(R73:S73)</f>
        <v>0</v>
      </c>
      <c r="U73" s="90">
        <f>RaporSBDP!T74*40%</f>
        <v>0</v>
      </c>
      <c r="V73" s="14">
        <f>USSBDP!I73*60%</f>
        <v>0</v>
      </c>
      <c r="W73" s="91">
        <f t="shared" ref="W73:W87" si="28">SUM(U73:V73)</f>
        <v>0</v>
      </c>
      <c r="X73" s="90">
        <f>RaporPJOK!T74*40%</f>
        <v>0</v>
      </c>
      <c r="Y73" s="14">
        <f>USPJOK!I73*60%</f>
        <v>0</v>
      </c>
      <c r="Z73" s="91">
        <f t="shared" ref="Z73:Z87" si="29">SUM(X73:Y73)</f>
        <v>0</v>
      </c>
      <c r="AA73" s="90">
        <f>RaporM1!T74*40%</f>
        <v>0</v>
      </c>
      <c r="AB73" s="14">
        <f>USMULOK1!I73*60%</f>
        <v>0</v>
      </c>
      <c r="AC73" s="91">
        <f t="shared" ref="AC73:AC87" si="30">SUM(AA73:AB73)</f>
        <v>0</v>
      </c>
      <c r="AD73" s="90">
        <f>RaporM2!T74*40%</f>
        <v>0</v>
      </c>
      <c r="AE73" s="14">
        <f>USMULOK2!I73*60%</f>
        <v>0</v>
      </c>
      <c r="AF73" s="91">
        <f t="shared" ref="AF73:AF87" si="31">SUM(AD73:AE73)</f>
        <v>0</v>
      </c>
      <c r="AG73" s="90">
        <f>RaporM3!T74*40%</f>
        <v>0</v>
      </c>
      <c r="AH73" s="14">
        <f>USMULOK3!I73*60%</f>
        <v>0</v>
      </c>
      <c r="AI73" s="91">
        <f t="shared" ref="AI73:AI87" si="32">SUM(AG73:AH73)</f>
        <v>0</v>
      </c>
    </row>
    <row r="74" spans="1:35" x14ac:dyDescent="0.25">
      <c r="A74" s="64"/>
      <c r="B74" s="14"/>
      <c r="C74" s="90">
        <f>' RaporPAI'!T75*40%</f>
        <v>0</v>
      </c>
      <c r="D74" s="14">
        <f>USPAI!I74*60%</f>
        <v>0</v>
      </c>
      <c r="E74" s="91">
        <f t="shared" si="22"/>
        <v>0</v>
      </c>
      <c r="F74" s="90">
        <f>RaporPKn!T75*40%</f>
        <v>0</v>
      </c>
      <c r="G74" s="14">
        <f>USPKN!I74*60%</f>
        <v>0</v>
      </c>
      <c r="H74" s="91">
        <f t="shared" si="23"/>
        <v>0</v>
      </c>
      <c r="I74" s="90">
        <f>'RaporB.Ind'!T75*40%</f>
        <v>0</v>
      </c>
      <c r="J74" s="14">
        <f>USB.IND!I74*60%</f>
        <v>0</v>
      </c>
      <c r="K74" s="91">
        <f t="shared" si="24"/>
        <v>0</v>
      </c>
      <c r="L74" s="90">
        <f>RaporMat!T75*40%</f>
        <v>0</v>
      </c>
      <c r="M74" s="14">
        <f>USMAT!I74*60%</f>
        <v>0</v>
      </c>
      <c r="N74" s="91">
        <f t="shared" si="25"/>
        <v>0</v>
      </c>
      <c r="O74" s="90">
        <f>RaporIPA!T75*40%</f>
        <v>0</v>
      </c>
      <c r="P74" s="14">
        <f>USIPA!I74*60%</f>
        <v>0</v>
      </c>
      <c r="Q74" s="91">
        <f t="shared" si="26"/>
        <v>0</v>
      </c>
      <c r="R74" s="90">
        <f>RaporIPS!T75*40%</f>
        <v>0</v>
      </c>
      <c r="S74" s="14">
        <f>USIPS!I74*60%</f>
        <v>0</v>
      </c>
      <c r="T74" s="91">
        <f t="shared" si="27"/>
        <v>0</v>
      </c>
      <c r="U74" s="90">
        <f>RaporSBDP!T75*40%</f>
        <v>0</v>
      </c>
      <c r="V74" s="14">
        <f>USSBDP!I74*60%</f>
        <v>0</v>
      </c>
      <c r="W74" s="91">
        <f t="shared" si="28"/>
        <v>0</v>
      </c>
      <c r="X74" s="90">
        <f>RaporPJOK!T75*40%</f>
        <v>0</v>
      </c>
      <c r="Y74" s="14">
        <f>USPJOK!I74*60%</f>
        <v>0</v>
      </c>
      <c r="Z74" s="91">
        <f t="shared" si="29"/>
        <v>0</v>
      </c>
      <c r="AA74" s="90">
        <f>RaporM1!T75*40%</f>
        <v>0</v>
      </c>
      <c r="AB74" s="14">
        <f>USMULOK1!I74*60%</f>
        <v>0</v>
      </c>
      <c r="AC74" s="91">
        <f t="shared" si="30"/>
        <v>0</v>
      </c>
      <c r="AD74" s="90">
        <f>RaporM2!T75*40%</f>
        <v>0</v>
      </c>
      <c r="AE74" s="14">
        <f>USMULOK2!I74*60%</f>
        <v>0</v>
      </c>
      <c r="AF74" s="91">
        <f t="shared" si="31"/>
        <v>0</v>
      </c>
      <c r="AG74" s="90">
        <f>RaporM3!T75*40%</f>
        <v>0</v>
      </c>
      <c r="AH74" s="14">
        <f>USMULOK3!I74*60%</f>
        <v>0</v>
      </c>
      <c r="AI74" s="91">
        <f t="shared" si="32"/>
        <v>0</v>
      </c>
    </row>
    <row r="75" spans="1:35" x14ac:dyDescent="0.25">
      <c r="A75" s="64"/>
      <c r="B75" s="14"/>
      <c r="C75" s="90">
        <f>' RaporPAI'!T76*40%</f>
        <v>0</v>
      </c>
      <c r="D75" s="14">
        <f>USPAI!I75*60%</f>
        <v>0</v>
      </c>
      <c r="E75" s="91">
        <f t="shared" si="22"/>
        <v>0</v>
      </c>
      <c r="F75" s="90">
        <f>RaporPKn!T76*40%</f>
        <v>0</v>
      </c>
      <c r="G75" s="14">
        <f>USPKN!I75*60%</f>
        <v>0</v>
      </c>
      <c r="H75" s="91">
        <f t="shared" si="23"/>
        <v>0</v>
      </c>
      <c r="I75" s="90">
        <f>'RaporB.Ind'!T76*40%</f>
        <v>0</v>
      </c>
      <c r="J75" s="14">
        <f>USB.IND!I75*60%</f>
        <v>0</v>
      </c>
      <c r="K75" s="91">
        <f t="shared" si="24"/>
        <v>0</v>
      </c>
      <c r="L75" s="90">
        <f>RaporMat!T76*40%</f>
        <v>0</v>
      </c>
      <c r="M75" s="14">
        <f>USMAT!I75*60%</f>
        <v>0</v>
      </c>
      <c r="N75" s="91">
        <f t="shared" si="25"/>
        <v>0</v>
      </c>
      <c r="O75" s="90">
        <f>RaporIPA!T76*40%</f>
        <v>0</v>
      </c>
      <c r="P75" s="14">
        <f>USIPA!I75*60%</f>
        <v>0</v>
      </c>
      <c r="Q75" s="91">
        <f t="shared" si="26"/>
        <v>0</v>
      </c>
      <c r="R75" s="90">
        <f>RaporIPS!T76*40%</f>
        <v>0</v>
      </c>
      <c r="S75" s="14">
        <f>USIPS!I75*60%</f>
        <v>0</v>
      </c>
      <c r="T75" s="91">
        <f t="shared" si="27"/>
        <v>0</v>
      </c>
      <c r="U75" s="90">
        <f>RaporSBDP!T76*40%</f>
        <v>0</v>
      </c>
      <c r="V75" s="14">
        <f>USSBDP!I75*60%</f>
        <v>0</v>
      </c>
      <c r="W75" s="91">
        <f t="shared" si="28"/>
        <v>0</v>
      </c>
      <c r="X75" s="90">
        <f>RaporPJOK!T76*40%</f>
        <v>0</v>
      </c>
      <c r="Y75" s="14">
        <f>USPJOK!I75*60%</f>
        <v>0</v>
      </c>
      <c r="Z75" s="91">
        <f t="shared" si="29"/>
        <v>0</v>
      </c>
      <c r="AA75" s="90">
        <f>RaporM1!T76*40%</f>
        <v>0</v>
      </c>
      <c r="AB75" s="14">
        <f>USMULOK1!I75*60%</f>
        <v>0</v>
      </c>
      <c r="AC75" s="91">
        <f t="shared" si="30"/>
        <v>0</v>
      </c>
      <c r="AD75" s="90">
        <f>RaporM2!T76*40%</f>
        <v>0</v>
      </c>
      <c r="AE75" s="14">
        <f>USMULOK2!I75*60%</f>
        <v>0</v>
      </c>
      <c r="AF75" s="91">
        <f t="shared" si="31"/>
        <v>0</v>
      </c>
      <c r="AG75" s="90">
        <f>RaporM3!T76*40%</f>
        <v>0</v>
      </c>
      <c r="AH75" s="14">
        <f>USMULOK3!I75*60%</f>
        <v>0</v>
      </c>
      <c r="AI75" s="91">
        <f t="shared" si="32"/>
        <v>0</v>
      </c>
    </row>
    <row r="76" spans="1:35" x14ac:dyDescent="0.25">
      <c r="A76" s="64"/>
      <c r="B76" s="14"/>
      <c r="C76" s="90">
        <f>' RaporPAI'!T77*40%</f>
        <v>0</v>
      </c>
      <c r="D76" s="14">
        <f>USPAI!I76*60%</f>
        <v>0</v>
      </c>
      <c r="E76" s="91">
        <f t="shared" si="22"/>
        <v>0</v>
      </c>
      <c r="F76" s="90">
        <f>RaporPKn!T77*40%</f>
        <v>0</v>
      </c>
      <c r="G76" s="14">
        <f>USPKN!I76*60%</f>
        <v>0</v>
      </c>
      <c r="H76" s="91">
        <f t="shared" si="23"/>
        <v>0</v>
      </c>
      <c r="I76" s="90">
        <f>'RaporB.Ind'!T77*40%</f>
        <v>0</v>
      </c>
      <c r="J76" s="14">
        <f>USB.IND!I76*60%</f>
        <v>0</v>
      </c>
      <c r="K76" s="91">
        <f t="shared" si="24"/>
        <v>0</v>
      </c>
      <c r="L76" s="90">
        <f>RaporMat!T77*40%</f>
        <v>0</v>
      </c>
      <c r="M76" s="14">
        <f>USMAT!I76*60%</f>
        <v>0</v>
      </c>
      <c r="N76" s="91">
        <f t="shared" si="25"/>
        <v>0</v>
      </c>
      <c r="O76" s="90">
        <f>RaporIPA!T77*40%</f>
        <v>0</v>
      </c>
      <c r="P76" s="14">
        <f>USIPA!I76*60%</f>
        <v>0</v>
      </c>
      <c r="Q76" s="91">
        <f t="shared" si="26"/>
        <v>0</v>
      </c>
      <c r="R76" s="90">
        <f>RaporIPS!T77*40%</f>
        <v>0</v>
      </c>
      <c r="S76" s="14">
        <f>USIPS!I76*60%</f>
        <v>0</v>
      </c>
      <c r="T76" s="91">
        <f t="shared" si="27"/>
        <v>0</v>
      </c>
      <c r="U76" s="90">
        <f>RaporSBDP!T77*40%</f>
        <v>0</v>
      </c>
      <c r="V76" s="14">
        <f>USSBDP!I76*60%</f>
        <v>0</v>
      </c>
      <c r="W76" s="91">
        <f t="shared" si="28"/>
        <v>0</v>
      </c>
      <c r="X76" s="90">
        <f>RaporPJOK!T77*40%</f>
        <v>0</v>
      </c>
      <c r="Y76" s="14">
        <f>USPJOK!I76*60%</f>
        <v>0</v>
      </c>
      <c r="Z76" s="91">
        <f t="shared" si="29"/>
        <v>0</v>
      </c>
      <c r="AA76" s="90">
        <f>RaporM1!T77*40%</f>
        <v>0</v>
      </c>
      <c r="AB76" s="14">
        <f>USMULOK1!I76*60%</f>
        <v>0</v>
      </c>
      <c r="AC76" s="91">
        <f t="shared" si="30"/>
        <v>0</v>
      </c>
      <c r="AD76" s="90">
        <f>RaporM2!T77*40%</f>
        <v>0</v>
      </c>
      <c r="AE76" s="14">
        <f>USMULOK2!I76*60%</f>
        <v>0</v>
      </c>
      <c r="AF76" s="91">
        <f t="shared" si="31"/>
        <v>0</v>
      </c>
      <c r="AG76" s="90">
        <f>RaporM3!T77*40%</f>
        <v>0</v>
      </c>
      <c r="AH76" s="14">
        <f>USMULOK3!I76*60%</f>
        <v>0</v>
      </c>
      <c r="AI76" s="91">
        <f t="shared" si="32"/>
        <v>0</v>
      </c>
    </row>
    <row r="77" spans="1:35" x14ac:dyDescent="0.25">
      <c r="A77" s="64"/>
      <c r="B77" s="14"/>
      <c r="C77" s="90">
        <f>' RaporPAI'!T78*40%</f>
        <v>0</v>
      </c>
      <c r="D77" s="14">
        <f>USPAI!I77*60%</f>
        <v>0</v>
      </c>
      <c r="E77" s="91">
        <f t="shared" si="22"/>
        <v>0</v>
      </c>
      <c r="F77" s="90">
        <f>RaporPKn!T78*40%</f>
        <v>0</v>
      </c>
      <c r="G77" s="14">
        <f>USPKN!I77*60%</f>
        <v>0</v>
      </c>
      <c r="H77" s="91">
        <f t="shared" si="23"/>
        <v>0</v>
      </c>
      <c r="I77" s="90">
        <f>'RaporB.Ind'!T78*40%</f>
        <v>0</v>
      </c>
      <c r="J77" s="14">
        <f>USB.IND!I77*60%</f>
        <v>0</v>
      </c>
      <c r="K77" s="91">
        <f t="shared" si="24"/>
        <v>0</v>
      </c>
      <c r="L77" s="90">
        <f>RaporMat!T78*40%</f>
        <v>0</v>
      </c>
      <c r="M77" s="14">
        <f>USMAT!I77*60%</f>
        <v>0</v>
      </c>
      <c r="N77" s="91">
        <f t="shared" si="25"/>
        <v>0</v>
      </c>
      <c r="O77" s="90">
        <f>RaporIPA!T78*40%</f>
        <v>0</v>
      </c>
      <c r="P77" s="14">
        <f>USIPA!I77*60%</f>
        <v>0</v>
      </c>
      <c r="Q77" s="91">
        <f t="shared" si="26"/>
        <v>0</v>
      </c>
      <c r="R77" s="90">
        <f>RaporIPS!T78*40%</f>
        <v>0</v>
      </c>
      <c r="S77" s="14">
        <f>USIPS!I77*60%</f>
        <v>0</v>
      </c>
      <c r="T77" s="91">
        <f t="shared" si="27"/>
        <v>0</v>
      </c>
      <c r="U77" s="90">
        <f>RaporSBDP!T78*40%</f>
        <v>0</v>
      </c>
      <c r="V77" s="14">
        <f>USSBDP!I77*60%</f>
        <v>0</v>
      </c>
      <c r="W77" s="91">
        <f t="shared" si="28"/>
        <v>0</v>
      </c>
      <c r="X77" s="90">
        <f>RaporPJOK!T78*40%</f>
        <v>0</v>
      </c>
      <c r="Y77" s="14">
        <f>USPJOK!I77*60%</f>
        <v>0</v>
      </c>
      <c r="Z77" s="91">
        <f t="shared" si="29"/>
        <v>0</v>
      </c>
      <c r="AA77" s="90">
        <f>RaporM1!T78*40%</f>
        <v>0</v>
      </c>
      <c r="AB77" s="14">
        <f>USMULOK1!I77*60%</f>
        <v>0</v>
      </c>
      <c r="AC77" s="91">
        <f t="shared" si="30"/>
        <v>0</v>
      </c>
      <c r="AD77" s="90">
        <f>RaporM2!T78*40%</f>
        <v>0</v>
      </c>
      <c r="AE77" s="14">
        <f>USMULOK2!I77*60%</f>
        <v>0</v>
      </c>
      <c r="AF77" s="91">
        <f t="shared" si="31"/>
        <v>0</v>
      </c>
      <c r="AG77" s="90">
        <f>RaporM3!T78*40%</f>
        <v>0</v>
      </c>
      <c r="AH77" s="14">
        <f>USMULOK3!I77*60%</f>
        <v>0</v>
      </c>
      <c r="AI77" s="91">
        <f t="shared" si="32"/>
        <v>0</v>
      </c>
    </row>
    <row r="78" spans="1:35" x14ac:dyDescent="0.25">
      <c r="A78" s="64"/>
      <c r="B78" s="14"/>
      <c r="C78" s="90">
        <f>' RaporPAI'!T79*40%</f>
        <v>0</v>
      </c>
      <c r="D78" s="14">
        <f>USPAI!I78*60%</f>
        <v>0</v>
      </c>
      <c r="E78" s="91">
        <f t="shared" si="22"/>
        <v>0</v>
      </c>
      <c r="F78" s="90">
        <f>RaporPKn!T79*40%</f>
        <v>0</v>
      </c>
      <c r="G78" s="14">
        <f>USPKN!I78*60%</f>
        <v>0</v>
      </c>
      <c r="H78" s="91">
        <f t="shared" si="23"/>
        <v>0</v>
      </c>
      <c r="I78" s="90">
        <f>'RaporB.Ind'!T79*40%</f>
        <v>0</v>
      </c>
      <c r="J78" s="14">
        <f>USB.IND!I78*60%</f>
        <v>0</v>
      </c>
      <c r="K78" s="91">
        <f t="shared" si="24"/>
        <v>0</v>
      </c>
      <c r="L78" s="90">
        <f>RaporMat!T79*40%</f>
        <v>0</v>
      </c>
      <c r="M78" s="14">
        <f>USMAT!I78*60%</f>
        <v>0</v>
      </c>
      <c r="N78" s="91">
        <f t="shared" si="25"/>
        <v>0</v>
      </c>
      <c r="O78" s="90">
        <f>RaporIPA!T79*40%</f>
        <v>0</v>
      </c>
      <c r="P78" s="14">
        <f>USIPA!I78*60%</f>
        <v>0</v>
      </c>
      <c r="Q78" s="91">
        <f t="shared" si="26"/>
        <v>0</v>
      </c>
      <c r="R78" s="90">
        <f>RaporIPS!T79*40%</f>
        <v>0</v>
      </c>
      <c r="S78" s="14">
        <f>USIPS!I78*60%</f>
        <v>0</v>
      </c>
      <c r="T78" s="91">
        <f t="shared" si="27"/>
        <v>0</v>
      </c>
      <c r="U78" s="90">
        <f>RaporSBDP!T79*40%</f>
        <v>0</v>
      </c>
      <c r="V78" s="14">
        <f>USSBDP!I78*60%</f>
        <v>0</v>
      </c>
      <c r="W78" s="91">
        <f t="shared" si="28"/>
        <v>0</v>
      </c>
      <c r="X78" s="90">
        <f>RaporPJOK!T79*40%</f>
        <v>0</v>
      </c>
      <c r="Y78" s="14">
        <f>USPJOK!I78*60%</f>
        <v>0</v>
      </c>
      <c r="Z78" s="91">
        <f t="shared" si="29"/>
        <v>0</v>
      </c>
      <c r="AA78" s="90">
        <f>RaporM1!T79*40%</f>
        <v>0</v>
      </c>
      <c r="AB78" s="14">
        <f>USMULOK1!I78*60%</f>
        <v>0</v>
      </c>
      <c r="AC78" s="91">
        <f t="shared" si="30"/>
        <v>0</v>
      </c>
      <c r="AD78" s="90">
        <f>RaporM2!T79*40%</f>
        <v>0</v>
      </c>
      <c r="AE78" s="14">
        <f>USMULOK2!I78*60%</f>
        <v>0</v>
      </c>
      <c r="AF78" s="91">
        <f t="shared" si="31"/>
        <v>0</v>
      </c>
      <c r="AG78" s="90">
        <f>RaporM3!T79*40%</f>
        <v>0</v>
      </c>
      <c r="AH78" s="14">
        <f>USMULOK3!I78*60%</f>
        <v>0</v>
      </c>
      <c r="AI78" s="91">
        <f t="shared" si="32"/>
        <v>0</v>
      </c>
    </row>
    <row r="79" spans="1:35" x14ac:dyDescent="0.25">
      <c r="A79" s="64"/>
      <c r="B79" s="14"/>
      <c r="C79" s="90">
        <f>' RaporPAI'!T80*40%</f>
        <v>0</v>
      </c>
      <c r="D79" s="14">
        <f>USPAI!I79*60%</f>
        <v>0</v>
      </c>
      <c r="E79" s="91">
        <f t="shared" si="22"/>
        <v>0</v>
      </c>
      <c r="F79" s="90">
        <f>RaporPKn!T80*40%</f>
        <v>0</v>
      </c>
      <c r="G79" s="14">
        <f>USPKN!I79*60%</f>
        <v>0</v>
      </c>
      <c r="H79" s="91">
        <f t="shared" si="23"/>
        <v>0</v>
      </c>
      <c r="I79" s="90">
        <f>'RaporB.Ind'!T80*40%</f>
        <v>0</v>
      </c>
      <c r="J79" s="14">
        <f>USB.IND!I79*60%</f>
        <v>0</v>
      </c>
      <c r="K79" s="91">
        <f t="shared" si="24"/>
        <v>0</v>
      </c>
      <c r="L79" s="90">
        <f>RaporMat!T80*40%</f>
        <v>0</v>
      </c>
      <c r="M79" s="14">
        <f>USMAT!I79*60%</f>
        <v>0</v>
      </c>
      <c r="N79" s="91">
        <f t="shared" si="25"/>
        <v>0</v>
      </c>
      <c r="O79" s="90">
        <f>RaporIPA!T80*40%</f>
        <v>0</v>
      </c>
      <c r="P79" s="14">
        <f>USIPA!I79*60%</f>
        <v>0</v>
      </c>
      <c r="Q79" s="91">
        <f t="shared" si="26"/>
        <v>0</v>
      </c>
      <c r="R79" s="90">
        <f>RaporIPS!T80*40%</f>
        <v>0</v>
      </c>
      <c r="S79" s="14">
        <f>USIPS!I79*60%</f>
        <v>0</v>
      </c>
      <c r="T79" s="91">
        <f t="shared" si="27"/>
        <v>0</v>
      </c>
      <c r="U79" s="90">
        <f>RaporSBDP!T80*40%</f>
        <v>0</v>
      </c>
      <c r="V79" s="14">
        <f>USSBDP!I79*60%</f>
        <v>0</v>
      </c>
      <c r="W79" s="91">
        <f t="shared" si="28"/>
        <v>0</v>
      </c>
      <c r="X79" s="90">
        <f>RaporPJOK!T80*40%</f>
        <v>0</v>
      </c>
      <c r="Y79" s="14">
        <f>USPJOK!I79*60%</f>
        <v>0</v>
      </c>
      <c r="Z79" s="91">
        <f t="shared" si="29"/>
        <v>0</v>
      </c>
      <c r="AA79" s="90">
        <f>RaporM1!T80*40%</f>
        <v>0</v>
      </c>
      <c r="AB79" s="14">
        <f>USMULOK1!I79*60%</f>
        <v>0</v>
      </c>
      <c r="AC79" s="91">
        <f t="shared" si="30"/>
        <v>0</v>
      </c>
      <c r="AD79" s="90">
        <f>RaporM2!T80*40%</f>
        <v>0</v>
      </c>
      <c r="AE79" s="14">
        <f>USMULOK2!I79*60%</f>
        <v>0</v>
      </c>
      <c r="AF79" s="91">
        <f t="shared" si="31"/>
        <v>0</v>
      </c>
      <c r="AG79" s="90">
        <f>RaporM3!T80*40%</f>
        <v>0</v>
      </c>
      <c r="AH79" s="14">
        <f>USMULOK3!I79*60%</f>
        <v>0</v>
      </c>
      <c r="AI79" s="91">
        <f t="shared" si="32"/>
        <v>0</v>
      </c>
    </row>
    <row r="80" spans="1:35" x14ac:dyDescent="0.25">
      <c r="A80" s="64"/>
      <c r="B80" s="14"/>
      <c r="C80" s="90">
        <f>' RaporPAI'!T81*40%</f>
        <v>0</v>
      </c>
      <c r="D80" s="14">
        <f>USPAI!I80*60%</f>
        <v>0</v>
      </c>
      <c r="E80" s="91">
        <f t="shared" si="22"/>
        <v>0</v>
      </c>
      <c r="F80" s="90">
        <f>RaporPKn!T81*40%</f>
        <v>0</v>
      </c>
      <c r="G80" s="14">
        <f>USPKN!I80*60%</f>
        <v>0</v>
      </c>
      <c r="H80" s="91">
        <f t="shared" si="23"/>
        <v>0</v>
      </c>
      <c r="I80" s="90">
        <f>'RaporB.Ind'!T81*40%</f>
        <v>0</v>
      </c>
      <c r="J80" s="14">
        <f>USB.IND!I80*60%</f>
        <v>0</v>
      </c>
      <c r="K80" s="91">
        <f t="shared" si="24"/>
        <v>0</v>
      </c>
      <c r="L80" s="90">
        <f>RaporMat!T81*40%</f>
        <v>0</v>
      </c>
      <c r="M80" s="14">
        <f>USMAT!I80*60%</f>
        <v>0</v>
      </c>
      <c r="N80" s="91">
        <f t="shared" si="25"/>
        <v>0</v>
      </c>
      <c r="O80" s="90">
        <f>RaporIPA!T81*40%</f>
        <v>0</v>
      </c>
      <c r="P80" s="14">
        <f>USIPA!I80*60%</f>
        <v>0</v>
      </c>
      <c r="Q80" s="91">
        <f t="shared" si="26"/>
        <v>0</v>
      </c>
      <c r="R80" s="90">
        <f>RaporIPS!T81*40%</f>
        <v>0</v>
      </c>
      <c r="S80" s="14">
        <f>USIPS!I80*60%</f>
        <v>0</v>
      </c>
      <c r="T80" s="91">
        <f t="shared" si="27"/>
        <v>0</v>
      </c>
      <c r="U80" s="90">
        <f>RaporSBDP!T81*40%</f>
        <v>0</v>
      </c>
      <c r="V80" s="14">
        <f>USSBDP!I80*60%</f>
        <v>0</v>
      </c>
      <c r="W80" s="91">
        <f t="shared" si="28"/>
        <v>0</v>
      </c>
      <c r="X80" s="90">
        <f>RaporPJOK!T81*40%</f>
        <v>0</v>
      </c>
      <c r="Y80" s="14">
        <f>USPJOK!I80*60%</f>
        <v>0</v>
      </c>
      <c r="Z80" s="91">
        <f t="shared" si="29"/>
        <v>0</v>
      </c>
      <c r="AA80" s="90">
        <f>RaporM1!T81*40%</f>
        <v>0</v>
      </c>
      <c r="AB80" s="14">
        <f>USMULOK1!I80*60%</f>
        <v>0</v>
      </c>
      <c r="AC80" s="91">
        <f t="shared" si="30"/>
        <v>0</v>
      </c>
      <c r="AD80" s="90">
        <f>RaporM2!T81*40%</f>
        <v>0</v>
      </c>
      <c r="AE80" s="14">
        <f>USMULOK2!I80*60%</f>
        <v>0</v>
      </c>
      <c r="AF80" s="91">
        <f t="shared" si="31"/>
        <v>0</v>
      </c>
      <c r="AG80" s="90">
        <f>RaporM3!T81*40%</f>
        <v>0</v>
      </c>
      <c r="AH80" s="14">
        <f>USMULOK3!I80*60%</f>
        <v>0</v>
      </c>
      <c r="AI80" s="91">
        <f t="shared" si="32"/>
        <v>0</v>
      </c>
    </row>
    <row r="81" spans="1:35" x14ac:dyDescent="0.25">
      <c r="A81" s="64"/>
      <c r="B81" s="14"/>
      <c r="C81" s="90">
        <f>' RaporPAI'!T82*40%</f>
        <v>0</v>
      </c>
      <c r="D81" s="14">
        <f>USPAI!I81*60%</f>
        <v>0</v>
      </c>
      <c r="E81" s="91">
        <f t="shared" si="22"/>
        <v>0</v>
      </c>
      <c r="F81" s="90">
        <f>RaporPKn!T82*40%</f>
        <v>0</v>
      </c>
      <c r="G81" s="14">
        <f>USPKN!I81*60%</f>
        <v>0</v>
      </c>
      <c r="H81" s="91">
        <f t="shared" si="23"/>
        <v>0</v>
      </c>
      <c r="I81" s="90">
        <f>'RaporB.Ind'!T82*40%</f>
        <v>0</v>
      </c>
      <c r="J81" s="14">
        <f>USB.IND!I81*60%</f>
        <v>0</v>
      </c>
      <c r="K81" s="91">
        <f t="shared" si="24"/>
        <v>0</v>
      </c>
      <c r="L81" s="90">
        <f>RaporMat!T82*40%</f>
        <v>0</v>
      </c>
      <c r="M81" s="14">
        <f>USMAT!I81*60%</f>
        <v>0</v>
      </c>
      <c r="N81" s="91">
        <f t="shared" si="25"/>
        <v>0</v>
      </c>
      <c r="O81" s="90">
        <f>RaporIPA!T82*40%</f>
        <v>0</v>
      </c>
      <c r="P81" s="14">
        <f>USIPA!I81*60%</f>
        <v>0</v>
      </c>
      <c r="Q81" s="91">
        <f t="shared" si="26"/>
        <v>0</v>
      </c>
      <c r="R81" s="90">
        <f>RaporIPS!T82*40%</f>
        <v>0</v>
      </c>
      <c r="S81" s="14">
        <f>USIPS!I81*60%</f>
        <v>0</v>
      </c>
      <c r="T81" s="91">
        <f t="shared" si="27"/>
        <v>0</v>
      </c>
      <c r="U81" s="90">
        <f>RaporSBDP!T82*40%</f>
        <v>0</v>
      </c>
      <c r="V81" s="14">
        <f>USSBDP!I81*60%</f>
        <v>0</v>
      </c>
      <c r="W81" s="91">
        <f t="shared" si="28"/>
        <v>0</v>
      </c>
      <c r="X81" s="90">
        <f>RaporPJOK!T82*40%</f>
        <v>0</v>
      </c>
      <c r="Y81" s="14">
        <f>USPJOK!I81*60%</f>
        <v>0</v>
      </c>
      <c r="Z81" s="91">
        <f t="shared" si="29"/>
        <v>0</v>
      </c>
      <c r="AA81" s="90">
        <f>RaporM1!T82*40%</f>
        <v>0</v>
      </c>
      <c r="AB81" s="14">
        <f>USMULOK1!I81*60%</f>
        <v>0</v>
      </c>
      <c r="AC81" s="91">
        <f t="shared" si="30"/>
        <v>0</v>
      </c>
      <c r="AD81" s="90">
        <f>RaporM2!T82*40%</f>
        <v>0</v>
      </c>
      <c r="AE81" s="14">
        <f>USMULOK2!I81*60%</f>
        <v>0</v>
      </c>
      <c r="AF81" s="91">
        <f t="shared" si="31"/>
        <v>0</v>
      </c>
      <c r="AG81" s="90">
        <f>RaporM3!T82*40%</f>
        <v>0</v>
      </c>
      <c r="AH81" s="14">
        <f>USMULOK3!I81*60%</f>
        <v>0</v>
      </c>
      <c r="AI81" s="91">
        <f t="shared" si="32"/>
        <v>0</v>
      </c>
    </row>
    <row r="82" spans="1:35" x14ac:dyDescent="0.25">
      <c r="A82" s="64"/>
      <c r="B82" s="14"/>
      <c r="C82" s="90">
        <f>' RaporPAI'!T83*40%</f>
        <v>0</v>
      </c>
      <c r="D82" s="14">
        <f>USPAI!I82*60%</f>
        <v>0</v>
      </c>
      <c r="E82" s="91">
        <f t="shared" si="22"/>
        <v>0</v>
      </c>
      <c r="F82" s="90">
        <f>RaporPKn!T83*40%</f>
        <v>0</v>
      </c>
      <c r="G82" s="14">
        <f>USPKN!I82*60%</f>
        <v>0</v>
      </c>
      <c r="H82" s="91">
        <f t="shared" si="23"/>
        <v>0</v>
      </c>
      <c r="I82" s="90">
        <f>'RaporB.Ind'!T83*40%</f>
        <v>0</v>
      </c>
      <c r="J82" s="14">
        <f>USB.IND!I82*60%</f>
        <v>0</v>
      </c>
      <c r="K82" s="91">
        <f t="shared" si="24"/>
        <v>0</v>
      </c>
      <c r="L82" s="90">
        <f>RaporMat!T83*40%</f>
        <v>0</v>
      </c>
      <c r="M82" s="14">
        <f>USMAT!I82*60%</f>
        <v>0</v>
      </c>
      <c r="N82" s="91">
        <f t="shared" si="25"/>
        <v>0</v>
      </c>
      <c r="O82" s="90">
        <f>RaporIPA!T83*40%</f>
        <v>0</v>
      </c>
      <c r="P82" s="14">
        <f>USIPA!I82*60%</f>
        <v>0</v>
      </c>
      <c r="Q82" s="91">
        <f t="shared" si="26"/>
        <v>0</v>
      </c>
      <c r="R82" s="90">
        <f>RaporIPS!T83*40%</f>
        <v>0</v>
      </c>
      <c r="S82" s="14">
        <f>USIPS!I82*60%</f>
        <v>0</v>
      </c>
      <c r="T82" s="91">
        <f t="shared" si="27"/>
        <v>0</v>
      </c>
      <c r="U82" s="90">
        <f>RaporSBDP!T83*40%</f>
        <v>0</v>
      </c>
      <c r="V82" s="14">
        <f>USSBDP!I82*60%</f>
        <v>0</v>
      </c>
      <c r="W82" s="91">
        <f t="shared" si="28"/>
        <v>0</v>
      </c>
      <c r="X82" s="90">
        <f>RaporPJOK!T83*40%</f>
        <v>0</v>
      </c>
      <c r="Y82" s="14">
        <f>USPJOK!I82*60%</f>
        <v>0</v>
      </c>
      <c r="Z82" s="91">
        <f t="shared" si="29"/>
        <v>0</v>
      </c>
      <c r="AA82" s="90">
        <f>RaporM1!T83*40%</f>
        <v>0</v>
      </c>
      <c r="AB82" s="14">
        <f>USMULOK1!I82*60%</f>
        <v>0</v>
      </c>
      <c r="AC82" s="91">
        <f t="shared" si="30"/>
        <v>0</v>
      </c>
      <c r="AD82" s="90">
        <f>RaporM2!T83*40%</f>
        <v>0</v>
      </c>
      <c r="AE82" s="14">
        <f>USMULOK2!I82*60%</f>
        <v>0</v>
      </c>
      <c r="AF82" s="91">
        <f t="shared" si="31"/>
        <v>0</v>
      </c>
      <c r="AG82" s="90">
        <f>RaporM3!T83*40%</f>
        <v>0</v>
      </c>
      <c r="AH82" s="14">
        <f>USMULOK3!I82*60%</f>
        <v>0</v>
      </c>
      <c r="AI82" s="91">
        <f t="shared" si="32"/>
        <v>0</v>
      </c>
    </row>
    <row r="83" spans="1:35" x14ac:dyDescent="0.25">
      <c r="A83" s="64"/>
      <c r="B83" s="14"/>
      <c r="C83" s="90">
        <f>' RaporPAI'!T84*40%</f>
        <v>0</v>
      </c>
      <c r="D83" s="14">
        <f>USPAI!I83*60%</f>
        <v>0</v>
      </c>
      <c r="E83" s="91">
        <f t="shared" si="22"/>
        <v>0</v>
      </c>
      <c r="F83" s="90">
        <f>RaporPKn!T84*40%</f>
        <v>0</v>
      </c>
      <c r="G83" s="14">
        <f>USPKN!I83*60%</f>
        <v>0</v>
      </c>
      <c r="H83" s="91">
        <f t="shared" si="23"/>
        <v>0</v>
      </c>
      <c r="I83" s="90">
        <f>'RaporB.Ind'!T84*40%</f>
        <v>0</v>
      </c>
      <c r="J83" s="14">
        <f>USB.IND!I83*60%</f>
        <v>0</v>
      </c>
      <c r="K83" s="91">
        <f t="shared" si="24"/>
        <v>0</v>
      </c>
      <c r="L83" s="90">
        <f>RaporMat!T84*40%</f>
        <v>0</v>
      </c>
      <c r="M83" s="14">
        <f>USMAT!I83*60%</f>
        <v>0</v>
      </c>
      <c r="N83" s="91">
        <f t="shared" si="25"/>
        <v>0</v>
      </c>
      <c r="O83" s="90">
        <f>RaporIPA!T84*40%</f>
        <v>0</v>
      </c>
      <c r="P83" s="14">
        <f>USIPA!I83*60%</f>
        <v>0</v>
      </c>
      <c r="Q83" s="91">
        <f t="shared" si="26"/>
        <v>0</v>
      </c>
      <c r="R83" s="90">
        <f>RaporIPS!T84*40%</f>
        <v>0</v>
      </c>
      <c r="S83" s="14">
        <f>USIPS!I83*60%</f>
        <v>0</v>
      </c>
      <c r="T83" s="91">
        <f t="shared" si="27"/>
        <v>0</v>
      </c>
      <c r="U83" s="90">
        <f>RaporSBDP!T84*40%</f>
        <v>0</v>
      </c>
      <c r="V83" s="14">
        <f>USSBDP!I83*60%</f>
        <v>0</v>
      </c>
      <c r="W83" s="91">
        <f t="shared" si="28"/>
        <v>0</v>
      </c>
      <c r="X83" s="90">
        <f>RaporPJOK!T84*40%</f>
        <v>0</v>
      </c>
      <c r="Y83" s="14">
        <f>USPJOK!I83*60%</f>
        <v>0</v>
      </c>
      <c r="Z83" s="91">
        <f t="shared" si="29"/>
        <v>0</v>
      </c>
      <c r="AA83" s="90">
        <f>RaporM1!T84*40%</f>
        <v>0</v>
      </c>
      <c r="AB83" s="14">
        <f>USMULOK1!I83*60%</f>
        <v>0</v>
      </c>
      <c r="AC83" s="91">
        <f t="shared" si="30"/>
        <v>0</v>
      </c>
      <c r="AD83" s="90">
        <f>RaporM2!T84*40%</f>
        <v>0</v>
      </c>
      <c r="AE83" s="14">
        <f>USMULOK2!I83*60%</f>
        <v>0</v>
      </c>
      <c r="AF83" s="91">
        <f t="shared" si="31"/>
        <v>0</v>
      </c>
      <c r="AG83" s="90">
        <f>RaporM3!T84*40%</f>
        <v>0</v>
      </c>
      <c r="AH83" s="14">
        <f>USMULOK3!I83*60%</f>
        <v>0</v>
      </c>
      <c r="AI83" s="91">
        <f t="shared" si="32"/>
        <v>0</v>
      </c>
    </row>
    <row r="84" spans="1:35" x14ac:dyDescent="0.25">
      <c r="A84" s="64"/>
      <c r="B84" s="14"/>
      <c r="C84" s="90">
        <f>' RaporPAI'!T85*40%</f>
        <v>0</v>
      </c>
      <c r="D84" s="14">
        <f>USPAI!I84*60%</f>
        <v>0</v>
      </c>
      <c r="E84" s="91">
        <f t="shared" si="22"/>
        <v>0</v>
      </c>
      <c r="F84" s="90">
        <f>RaporPKn!T85*40%</f>
        <v>0</v>
      </c>
      <c r="G84" s="14">
        <f>USPKN!I84*60%</f>
        <v>0</v>
      </c>
      <c r="H84" s="91">
        <f t="shared" si="23"/>
        <v>0</v>
      </c>
      <c r="I84" s="90">
        <f>'RaporB.Ind'!T85*40%</f>
        <v>0</v>
      </c>
      <c r="J84" s="14">
        <f>USB.IND!I84*60%</f>
        <v>0</v>
      </c>
      <c r="K84" s="91">
        <f t="shared" si="24"/>
        <v>0</v>
      </c>
      <c r="L84" s="90">
        <f>RaporMat!T85*40%</f>
        <v>0</v>
      </c>
      <c r="M84" s="14">
        <f>USMAT!I84*60%</f>
        <v>0</v>
      </c>
      <c r="N84" s="91">
        <f t="shared" si="25"/>
        <v>0</v>
      </c>
      <c r="O84" s="90">
        <f>RaporIPA!T85*40%</f>
        <v>0</v>
      </c>
      <c r="P84" s="14">
        <f>USIPA!I84*60%</f>
        <v>0</v>
      </c>
      <c r="Q84" s="91">
        <f t="shared" si="26"/>
        <v>0</v>
      </c>
      <c r="R84" s="90">
        <f>RaporIPS!T85*40%</f>
        <v>0</v>
      </c>
      <c r="S84" s="14">
        <f>USIPS!I84*60%</f>
        <v>0</v>
      </c>
      <c r="T84" s="91">
        <f t="shared" si="27"/>
        <v>0</v>
      </c>
      <c r="U84" s="90">
        <f>RaporSBDP!T85*40%</f>
        <v>0</v>
      </c>
      <c r="V84" s="14">
        <f>USSBDP!I84*60%</f>
        <v>0</v>
      </c>
      <c r="W84" s="91">
        <f t="shared" si="28"/>
        <v>0</v>
      </c>
      <c r="X84" s="90">
        <f>RaporPJOK!T85*40%</f>
        <v>0</v>
      </c>
      <c r="Y84" s="14">
        <f>USPJOK!I84*60%</f>
        <v>0</v>
      </c>
      <c r="Z84" s="91">
        <f t="shared" si="29"/>
        <v>0</v>
      </c>
      <c r="AA84" s="90">
        <f>RaporM1!T85*40%</f>
        <v>0</v>
      </c>
      <c r="AB84" s="14">
        <f>USMULOK1!I84*60%</f>
        <v>0</v>
      </c>
      <c r="AC84" s="91">
        <f t="shared" si="30"/>
        <v>0</v>
      </c>
      <c r="AD84" s="90">
        <f>RaporM2!T85*40%</f>
        <v>0</v>
      </c>
      <c r="AE84" s="14">
        <f>USMULOK2!I84*60%</f>
        <v>0</v>
      </c>
      <c r="AF84" s="91">
        <f t="shared" si="31"/>
        <v>0</v>
      </c>
      <c r="AG84" s="90">
        <f>RaporM3!T85*40%</f>
        <v>0</v>
      </c>
      <c r="AH84" s="14">
        <f>USMULOK3!I84*60%</f>
        <v>0</v>
      </c>
      <c r="AI84" s="91">
        <f t="shared" si="32"/>
        <v>0</v>
      </c>
    </row>
    <row r="85" spans="1:35" x14ac:dyDescent="0.25">
      <c r="A85" s="64"/>
      <c r="B85" s="14"/>
      <c r="C85" s="90">
        <f>' RaporPAI'!T86*40%</f>
        <v>0</v>
      </c>
      <c r="D85" s="14">
        <f>USPAI!I85*60%</f>
        <v>0</v>
      </c>
      <c r="E85" s="91">
        <f t="shared" si="22"/>
        <v>0</v>
      </c>
      <c r="F85" s="90">
        <f>RaporPKn!T86*40%</f>
        <v>0</v>
      </c>
      <c r="G85" s="14">
        <f>USPKN!I85*60%</f>
        <v>0</v>
      </c>
      <c r="H85" s="91">
        <f t="shared" si="23"/>
        <v>0</v>
      </c>
      <c r="I85" s="90">
        <f>'RaporB.Ind'!T86*40%</f>
        <v>0</v>
      </c>
      <c r="J85" s="14">
        <f>USB.IND!I85*60%</f>
        <v>0</v>
      </c>
      <c r="K85" s="91">
        <f t="shared" si="24"/>
        <v>0</v>
      </c>
      <c r="L85" s="90">
        <f>RaporMat!T86*40%</f>
        <v>0</v>
      </c>
      <c r="M85" s="14">
        <f>USMAT!I85*60%</f>
        <v>0</v>
      </c>
      <c r="N85" s="91">
        <f t="shared" si="25"/>
        <v>0</v>
      </c>
      <c r="O85" s="90">
        <f>RaporIPA!T86*40%</f>
        <v>0</v>
      </c>
      <c r="P85" s="14">
        <f>USIPA!I85*60%</f>
        <v>0</v>
      </c>
      <c r="Q85" s="91">
        <f t="shared" si="26"/>
        <v>0</v>
      </c>
      <c r="R85" s="90">
        <f>RaporIPS!T86*40%</f>
        <v>0</v>
      </c>
      <c r="S85" s="14">
        <f>USIPS!I85*60%</f>
        <v>0</v>
      </c>
      <c r="T85" s="91">
        <f t="shared" si="27"/>
        <v>0</v>
      </c>
      <c r="U85" s="90">
        <f>RaporSBDP!T86*40%</f>
        <v>0</v>
      </c>
      <c r="V85" s="14">
        <f>USSBDP!I85*60%</f>
        <v>0</v>
      </c>
      <c r="W85" s="91">
        <f t="shared" si="28"/>
        <v>0</v>
      </c>
      <c r="X85" s="90">
        <f>RaporPJOK!T86*40%</f>
        <v>0</v>
      </c>
      <c r="Y85" s="14">
        <f>USPJOK!I85*60%</f>
        <v>0</v>
      </c>
      <c r="Z85" s="91">
        <f t="shared" si="29"/>
        <v>0</v>
      </c>
      <c r="AA85" s="90">
        <f>RaporM1!T86*40%</f>
        <v>0</v>
      </c>
      <c r="AB85" s="14">
        <f>USMULOK1!I85*60%</f>
        <v>0</v>
      </c>
      <c r="AC85" s="91">
        <f t="shared" si="30"/>
        <v>0</v>
      </c>
      <c r="AD85" s="90">
        <f>RaporM2!T86*40%</f>
        <v>0</v>
      </c>
      <c r="AE85" s="14">
        <f>USMULOK2!I85*60%</f>
        <v>0</v>
      </c>
      <c r="AF85" s="91">
        <f t="shared" si="31"/>
        <v>0</v>
      </c>
      <c r="AG85" s="90">
        <f>RaporM3!T86*40%</f>
        <v>0</v>
      </c>
      <c r="AH85" s="14">
        <f>USMULOK3!I85*60%</f>
        <v>0</v>
      </c>
      <c r="AI85" s="91">
        <f t="shared" si="32"/>
        <v>0</v>
      </c>
    </row>
    <row r="86" spans="1:35" x14ac:dyDescent="0.25">
      <c r="A86" s="64"/>
      <c r="B86" s="14"/>
      <c r="C86" s="90">
        <f>' RaporPAI'!T87*40%</f>
        <v>0</v>
      </c>
      <c r="D86" s="14">
        <f>USPAI!I86*60%</f>
        <v>0</v>
      </c>
      <c r="E86" s="91">
        <f t="shared" si="22"/>
        <v>0</v>
      </c>
      <c r="F86" s="90">
        <f>RaporPKn!T87*40%</f>
        <v>0</v>
      </c>
      <c r="G86" s="14">
        <f>USPKN!I86*60%</f>
        <v>0</v>
      </c>
      <c r="H86" s="91">
        <f t="shared" si="23"/>
        <v>0</v>
      </c>
      <c r="I86" s="90">
        <f>'RaporB.Ind'!T87*40%</f>
        <v>0</v>
      </c>
      <c r="J86" s="14">
        <f>USB.IND!I86*60%</f>
        <v>0</v>
      </c>
      <c r="K86" s="91">
        <f t="shared" si="24"/>
        <v>0</v>
      </c>
      <c r="L86" s="90">
        <f>RaporMat!T87*40%</f>
        <v>0</v>
      </c>
      <c r="M86" s="14">
        <f>USMAT!I86*60%</f>
        <v>0</v>
      </c>
      <c r="N86" s="91">
        <f t="shared" si="25"/>
        <v>0</v>
      </c>
      <c r="O86" s="90">
        <f>RaporIPA!T87*40%</f>
        <v>0</v>
      </c>
      <c r="P86" s="14">
        <f>USIPA!I86*60%</f>
        <v>0</v>
      </c>
      <c r="Q86" s="91">
        <f t="shared" si="26"/>
        <v>0</v>
      </c>
      <c r="R86" s="90">
        <f>RaporIPS!T87*40%</f>
        <v>0</v>
      </c>
      <c r="S86" s="14">
        <f>USIPS!I86*60%</f>
        <v>0</v>
      </c>
      <c r="T86" s="91">
        <f t="shared" si="27"/>
        <v>0</v>
      </c>
      <c r="U86" s="90">
        <f>RaporSBDP!T87*40%</f>
        <v>0</v>
      </c>
      <c r="V86" s="14">
        <f>USSBDP!I86*60%</f>
        <v>0</v>
      </c>
      <c r="W86" s="91">
        <f t="shared" si="28"/>
        <v>0</v>
      </c>
      <c r="X86" s="90">
        <f>RaporPJOK!T87*40%</f>
        <v>0</v>
      </c>
      <c r="Y86" s="14">
        <f>USPJOK!I86*60%</f>
        <v>0</v>
      </c>
      <c r="Z86" s="91">
        <f t="shared" si="29"/>
        <v>0</v>
      </c>
      <c r="AA86" s="90">
        <f>RaporM1!T87*40%</f>
        <v>0</v>
      </c>
      <c r="AB86" s="14">
        <f>USMULOK1!I86*60%</f>
        <v>0</v>
      </c>
      <c r="AC86" s="91">
        <f t="shared" si="30"/>
        <v>0</v>
      </c>
      <c r="AD86" s="90">
        <f>RaporM2!T87*40%</f>
        <v>0</v>
      </c>
      <c r="AE86" s="14">
        <f>USMULOK2!I86*60%</f>
        <v>0</v>
      </c>
      <c r="AF86" s="91">
        <f t="shared" si="31"/>
        <v>0</v>
      </c>
      <c r="AG86" s="90">
        <f>RaporM3!T87*40%</f>
        <v>0</v>
      </c>
      <c r="AH86" s="14">
        <f>USMULOK3!I86*60%</f>
        <v>0</v>
      </c>
      <c r="AI86" s="91">
        <f t="shared" si="32"/>
        <v>0</v>
      </c>
    </row>
    <row r="87" spans="1:35" x14ac:dyDescent="0.25">
      <c r="A87" s="64"/>
      <c r="B87" s="14"/>
      <c r="C87" s="90">
        <f>' RaporPAI'!T88*40%</f>
        <v>0</v>
      </c>
      <c r="D87" s="14">
        <f>USPAI!I87*60%</f>
        <v>0</v>
      </c>
      <c r="E87" s="91">
        <f t="shared" si="22"/>
        <v>0</v>
      </c>
      <c r="F87" s="90">
        <f>RaporPKn!T88*40%</f>
        <v>0</v>
      </c>
      <c r="G87" s="14">
        <f>USPKN!I87*60%</f>
        <v>0</v>
      </c>
      <c r="H87" s="91">
        <f t="shared" si="23"/>
        <v>0</v>
      </c>
      <c r="I87" s="90">
        <f>'RaporB.Ind'!T88*40%</f>
        <v>0</v>
      </c>
      <c r="J87" s="14">
        <f>USB.IND!I87*60%</f>
        <v>0</v>
      </c>
      <c r="K87" s="91">
        <f t="shared" si="24"/>
        <v>0</v>
      </c>
      <c r="L87" s="90">
        <f>RaporMat!T88*40%</f>
        <v>0</v>
      </c>
      <c r="M87" s="14">
        <f>USMAT!I87*60%</f>
        <v>0</v>
      </c>
      <c r="N87" s="91">
        <f t="shared" si="25"/>
        <v>0</v>
      </c>
      <c r="O87" s="90">
        <f>RaporIPA!T88*40%</f>
        <v>0</v>
      </c>
      <c r="P87" s="14">
        <f>USIPA!I87*60%</f>
        <v>0</v>
      </c>
      <c r="Q87" s="91">
        <f t="shared" si="26"/>
        <v>0</v>
      </c>
      <c r="R87" s="90">
        <f>RaporIPS!T88*40%</f>
        <v>0</v>
      </c>
      <c r="S87" s="14">
        <f>USIPS!I87*60%</f>
        <v>0</v>
      </c>
      <c r="T87" s="91">
        <f t="shared" si="27"/>
        <v>0</v>
      </c>
      <c r="U87" s="90">
        <f>RaporSBDP!T88*40%</f>
        <v>0</v>
      </c>
      <c r="V87" s="14">
        <f>USSBDP!I87*60%</f>
        <v>0</v>
      </c>
      <c r="W87" s="91">
        <f t="shared" si="28"/>
        <v>0</v>
      </c>
      <c r="X87" s="90">
        <f>RaporPJOK!T88*40%</f>
        <v>0</v>
      </c>
      <c r="Y87" s="14">
        <f>USPJOK!I87*60%</f>
        <v>0</v>
      </c>
      <c r="Z87" s="91">
        <f t="shared" si="29"/>
        <v>0</v>
      </c>
      <c r="AA87" s="90">
        <f>RaporM1!T88*40%</f>
        <v>0</v>
      </c>
      <c r="AB87" s="14">
        <f>USMULOK1!I87*60%</f>
        <v>0</v>
      </c>
      <c r="AC87" s="91">
        <f t="shared" si="30"/>
        <v>0</v>
      </c>
      <c r="AD87" s="90">
        <f>RaporM2!T88*40%</f>
        <v>0</v>
      </c>
      <c r="AE87" s="14">
        <f>USMULOK2!I87*60%</f>
        <v>0</v>
      </c>
      <c r="AF87" s="91">
        <f t="shared" si="31"/>
        <v>0</v>
      </c>
      <c r="AG87" s="90">
        <f>RaporM3!T88*40%</f>
        <v>0</v>
      </c>
      <c r="AH87" s="14">
        <f>USMULOK3!I87*60%</f>
        <v>0</v>
      </c>
      <c r="AI87" s="91">
        <f t="shared" si="32"/>
        <v>0</v>
      </c>
    </row>
    <row r="88" spans="1:35" x14ac:dyDescent="0.25">
      <c r="A88" s="64"/>
      <c r="B88" s="14"/>
      <c r="C88" s="90">
        <f>' RaporPAI'!T89*40%</f>
        <v>0</v>
      </c>
      <c r="D88" s="14">
        <f>USPAI!I88*60%</f>
        <v>0</v>
      </c>
      <c r="E88" s="91">
        <f>SUM(C88:D88)</f>
        <v>0</v>
      </c>
      <c r="F88" s="90">
        <f>RaporPKn!T89*40%</f>
        <v>0</v>
      </c>
      <c r="G88" s="14">
        <f>USPKN!I88*60%</f>
        <v>0</v>
      </c>
      <c r="H88" s="91">
        <f>SUM(F88:G88)</f>
        <v>0</v>
      </c>
      <c r="I88" s="90">
        <f>'RaporB.Ind'!T89*40%</f>
        <v>0</v>
      </c>
      <c r="J88" s="14">
        <f>USB.IND!I88*60%</f>
        <v>0</v>
      </c>
      <c r="K88" s="91">
        <f>SUM(I88:J88)</f>
        <v>0</v>
      </c>
      <c r="L88" s="90">
        <f>RaporMat!T89*40%</f>
        <v>0</v>
      </c>
      <c r="M88" s="14">
        <f>USMAT!I88*60%</f>
        <v>0</v>
      </c>
      <c r="N88" s="91">
        <f>SUM(L88:M88)</f>
        <v>0</v>
      </c>
      <c r="O88" s="90">
        <f>RaporIPA!T89*40%</f>
        <v>0</v>
      </c>
      <c r="P88" s="14">
        <f>USIPA!I88*60%</f>
        <v>0</v>
      </c>
      <c r="Q88" s="91">
        <f>SUM(O88:P88)</f>
        <v>0</v>
      </c>
      <c r="R88" s="90">
        <f>RaporIPS!T89*40%</f>
        <v>0</v>
      </c>
      <c r="S88" s="14">
        <f>USIPS!I88*60%</f>
        <v>0</v>
      </c>
      <c r="T88" s="91">
        <f>SUM(R88:S88)</f>
        <v>0</v>
      </c>
      <c r="U88" s="90">
        <f>RaporSBDP!T89*40%</f>
        <v>0</v>
      </c>
      <c r="V88" s="14">
        <f>USSBDP!I88*60%</f>
        <v>0</v>
      </c>
      <c r="W88" s="91">
        <f>SUM(U88:V88)</f>
        <v>0</v>
      </c>
      <c r="X88" s="90">
        <f>RaporPJOK!T89*40%</f>
        <v>0</v>
      </c>
      <c r="Y88" s="14">
        <f>USPJOK!I88*60%</f>
        <v>0</v>
      </c>
      <c r="Z88" s="91">
        <f>SUM(X88:Y88)</f>
        <v>0</v>
      </c>
      <c r="AA88" s="90">
        <f>RaporM1!T89*40%</f>
        <v>0</v>
      </c>
      <c r="AB88" s="14">
        <f>USMULOK1!I88*60%</f>
        <v>0</v>
      </c>
      <c r="AC88" s="91">
        <f>SUM(AA88:AB88)</f>
        <v>0</v>
      </c>
      <c r="AD88" s="90">
        <f>RaporM2!T89*40%</f>
        <v>0</v>
      </c>
      <c r="AE88" s="14">
        <f>USMULOK2!I88*60%</f>
        <v>0</v>
      </c>
      <c r="AF88" s="91">
        <f>SUM(AD88:AE88)</f>
        <v>0</v>
      </c>
      <c r="AG88" s="90">
        <f>RaporM3!T89*40%</f>
        <v>0</v>
      </c>
      <c r="AH88" s="14">
        <f>USMULOK3!I88*60%</f>
        <v>0</v>
      </c>
      <c r="AI88" s="91">
        <f>SUM(AG88:AH88)</f>
        <v>0</v>
      </c>
    </row>
    <row r="89" spans="1:35" x14ac:dyDescent="0.25">
      <c r="A89" s="64"/>
      <c r="B89" s="14"/>
      <c r="C89" s="90">
        <f>' RaporPAI'!T90*40%</f>
        <v>0</v>
      </c>
      <c r="D89" s="14">
        <f>USPAI!I89*60%</f>
        <v>0</v>
      </c>
      <c r="E89" s="91">
        <f t="shared" ref="E89:E108" si="33">SUM(C89:D89)</f>
        <v>0</v>
      </c>
      <c r="F89" s="90">
        <f>RaporPKn!T90*40%</f>
        <v>0</v>
      </c>
      <c r="G89" s="14">
        <f>USPKN!I89*60%</f>
        <v>0</v>
      </c>
      <c r="H89" s="91">
        <f t="shared" ref="H89:H108" si="34">SUM(F89:G89)</f>
        <v>0</v>
      </c>
      <c r="I89" s="90">
        <f>'RaporB.Ind'!T90*40%</f>
        <v>0</v>
      </c>
      <c r="J89" s="14">
        <f>USB.IND!I89*60%</f>
        <v>0</v>
      </c>
      <c r="K89" s="91">
        <f t="shared" ref="K89:K108" si="35">SUM(I89:J89)</f>
        <v>0</v>
      </c>
      <c r="L89" s="90">
        <f>RaporMat!T90*40%</f>
        <v>0</v>
      </c>
      <c r="M89" s="14">
        <f>USMAT!I89*60%</f>
        <v>0</v>
      </c>
      <c r="N89" s="91">
        <f t="shared" ref="N89:N108" si="36">SUM(L89:M89)</f>
        <v>0</v>
      </c>
      <c r="O89" s="90">
        <f>RaporIPA!T90*40%</f>
        <v>0</v>
      </c>
      <c r="P89" s="14">
        <f>USIPA!I89*60%</f>
        <v>0</v>
      </c>
      <c r="Q89" s="91">
        <f t="shared" ref="Q89:Q108" si="37">SUM(O89:P89)</f>
        <v>0</v>
      </c>
      <c r="R89" s="90">
        <f>RaporIPS!T90*40%</f>
        <v>0</v>
      </c>
      <c r="S89" s="14">
        <f>USIPS!I89*60%</f>
        <v>0</v>
      </c>
      <c r="T89" s="91">
        <f t="shared" ref="T89:T108" si="38">SUM(R89:S89)</f>
        <v>0</v>
      </c>
      <c r="U89" s="90">
        <f>RaporSBDP!T90*40%</f>
        <v>0</v>
      </c>
      <c r="V89" s="14">
        <f>USSBDP!I89*60%</f>
        <v>0</v>
      </c>
      <c r="W89" s="91">
        <f t="shared" ref="W89:W108" si="39">SUM(U89:V89)</f>
        <v>0</v>
      </c>
      <c r="X89" s="90">
        <f>RaporPJOK!T90*40%</f>
        <v>0</v>
      </c>
      <c r="Y89" s="14">
        <f>USPJOK!I89*60%</f>
        <v>0</v>
      </c>
      <c r="Z89" s="91">
        <f t="shared" ref="Z89:Z108" si="40">SUM(X89:Y89)</f>
        <v>0</v>
      </c>
      <c r="AA89" s="90">
        <f>RaporM1!T90*40%</f>
        <v>0</v>
      </c>
      <c r="AB89" s="14">
        <f>USMULOK1!I89*60%</f>
        <v>0</v>
      </c>
      <c r="AC89" s="91">
        <f t="shared" ref="AC89:AC108" si="41">SUM(AA89:AB89)</f>
        <v>0</v>
      </c>
      <c r="AD89" s="90">
        <f>RaporM2!T90*40%</f>
        <v>0</v>
      </c>
      <c r="AE89" s="14">
        <f>USMULOK2!I89*60%</f>
        <v>0</v>
      </c>
      <c r="AF89" s="91">
        <f t="shared" ref="AF89:AF108" si="42">SUM(AD89:AE89)</f>
        <v>0</v>
      </c>
      <c r="AG89" s="90">
        <f>RaporM3!T90*40%</f>
        <v>0</v>
      </c>
      <c r="AH89" s="14">
        <f>USMULOK3!I89*60%</f>
        <v>0</v>
      </c>
      <c r="AI89" s="91">
        <f t="shared" ref="AI89:AI108" si="43">SUM(AG89:AH89)</f>
        <v>0</v>
      </c>
    </row>
    <row r="90" spans="1:35" x14ac:dyDescent="0.25">
      <c r="A90" s="64"/>
      <c r="B90" s="14"/>
      <c r="C90" s="90">
        <f>' RaporPAI'!T91*40%</f>
        <v>0</v>
      </c>
      <c r="D90" s="14">
        <f>USPAI!I90*60%</f>
        <v>0</v>
      </c>
      <c r="E90" s="91">
        <f t="shared" si="33"/>
        <v>0</v>
      </c>
      <c r="F90" s="90">
        <f>RaporPKn!T91*40%</f>
        <v>0</v>
      </c>
      <c r="G90" s="14">
        <f>USPKN!I90*60%</f>
        <v>0</v>
      </c>
      <c r="H90" s="91">
        <f t="shared" si="34"/>
        <v>0</v>
      </c>
      <c r="I90" s="90">
        <f>'RaporB.Ind'!T91*40%</f>
        <v>0</v>
      </c>
      <c r="J90" s="14">
        <f>USB.IND!I90*60%</f>
        <v>0</v>
      </c>
      <c r="K90" s="91">
        <f t="shared" si="35"/>
        <v>0</v>
      </c>
      <c r="L90" s="90">
        <f>RaporMat!T91*40%</f>
        <v>0</v>
      </c>
      <c r="M90" s="14">
        <f>USMAT!I90*60%</f>
        <v>0</v>
      </c>
      <c r="N90" s="91">
        <f t="shared" si="36"/>
        <v>0</v>
      </c>
      <c r="O90" s="90">
        <f>RaporIPA!T91*40%</f>
        <v>0</v>
      </c>
      <c r="P90" s="14">
        <f>USIPA!I90*60%</f>
        <v>0</v>
      </c>
      <c r="Q90" s="91">
        <f t="shared" si="37"/>
        <v>0</v>
      </c>
      <c r="R90" s="90">
        <f>RaporIPS!T91*40%</f>
        <v>0</v>
      </c>
      <c r="S90" s="14">
        <f>USIPS!I90*60%</f>
        <v>0</v>
      </c>
      <c r="T90" s="91">
        <f t="shared" si="38"/>
        <v>0</v>
      </c>
      <c r="U90" s="90">
        <f>RaporSBDP!T91*40%</f>
        <v>0</v>
      </c>
      <c r="V90" s="14">
        <f>USSBDP!I90*60%</f>
        <v>0</v>
      </c>
      <c r="W90" s="91">
        <f t="shared" si="39"/>
        <v>0</v>
      </c>
      <c r="X90" s="90">
        <f>RaporPJOK!T91*40%</f>
        <v>0</v>
      </c>
      <c r="Y90" s="14">
        <f>USPJOK!I90*60%</f>
        <v>0</v>
      </c>
      <c r="Z90" s="91">
        <f t="shared" si="40"/>
        <v>0</v>
      </c>
      <c r="AA90" s="90">
        <f>RaporM1!T91*40%</f>
        <v>0</v>
      </c>
      <c r="AB90" s="14">
        <f>USMULOK1!I90*60%</f>
        <v>0</v>
      </c>
      <c r="AC90" s="91">
        <f t="shared" si="41"/>
        <v>0</v>
      </c>
      <c r="AD90" s="90">
        <f>RaporM2!T91*40%</f>
        <v>0</v>
      </c>
      <c r="AE90" s="14">
        <f>USMULOK2!I90*60%</f>
        <v>0</v>
      </c>
      <c r="AF90" s="91">
        <f t="shared" si="42"/>
        <v>0</v>
      </c>
      <c r="AG90" s="90">
        <f>RaporM3!T91*40%</f>
        <v>0</v>
      </c>
      <c r="AH90" s="14">
        <f>USMULOK3!I90*60%</f>
        <v>0</v>
      </c>
      <c r="AI90" s="91">
        <f t="shared" si="43"/>
        <v>0</v>
      </c>
    </row>
    <row r="91" spans="1:35" x14ac:dyDescent="0.25">
      <c r="A91" s="64"/>
      <c r="B91" s="14"/>
      <c r="C91" s="90">
        <f>' RaporPAI'!T92*40%</f>
        <v>0</v>
      </c>
      <c r="D91" s="14">
        <f>USPAI!I91*60%</f>
        <v>0</v>
      </c>
      <c r="E91" s="91">
        <f t="shared" si="33"/>
        <v>0</v>
      </c>
      <c r="F91" s="90">
        <f>RaporPKn!T92*40%</f>
        <v>0</v>
      </c>
      <c r="G91" s="14">
        <f>USPKN!I91*60%</f>
        <v>0</v>
      </c>
      <c r="H91" s="91">
        <f t="shared" si="34"/>
        <v>0</v>
      </c>
      <c r="I91" s="90">
        <f>'RaporB.Ind'!T92*40%</f>
        <v>0</v>
      </c>
      <c r="J91" s="14">
        <f>USB.IND!I91*60%</f>
        <v>0</v>
      </c>
      <c r="K91" s="91">
        <f t="shared" si="35"/>
        <v>0</v>
      </c>
      <c r="L91" s="90">
        <f>RaporMat!T92*40%</f>
        <v>0</v>
      </c>
      <c r="M91" s="14">
        <f>USMAT!I91*60%</f>
        <v>0</v>
      </c>
      <c r="N91" s="91">
        <f t="shared" si="36"/>
        <v>0</v>
      </c>
      <c r="O91" s="90">
        <f>RaporIPA!T92*40%</f>
        <v>0</v>
      </c>
      <c r="P91" s="14">
        <f>USIPA!I91*60%</f>
        <v>0</v>
      </c>
      <c r="Q91" s="91">
        <f t="shared" si="37"/>
        <v>0</v>
      </c>
      <c r="R91" s="90">
        <f>RaporIPS!T92*40%</f>
        <v>0</v>
      </c>
      <c r="S91" s="14">
        <f>USIPS!I91*60%</f>
        <v>0</v>
      </c>
      <c r="T91" s="91">
        <f t="shared" si="38"/>
        <v>0</v>
      </c>
      <c r="U91" s="90">
        <f>RaporSBDP!T92*40%</f>
        <v>0</v>
      </c>
      <c r="V91" s="14">
        <f>USSBDP!I91*60%</f>
        <v>0</v>
      </c>
      <c r="W91" s="91">
        <f t="shared" si="39"/>
        <v>0</v>
      </c>
      <c r="X91" s="90">
        <f>RaporPJOK!T92*40%</f>
        <v>0</v>
      </c>
      <c r="Y91" s="14">
        <f>USPJOK!I91*60%</f>
        <v>0</v>
      </c>
      <c r="Z91" s="91">
        <f t="shared" si="40"/>
        <v>0</v>
      </c>
      <c r="AA91" s="90">
        <f>RaporM1!T92*40%</f>
        <v>0</v>
      </c>
      <c r="AB91" s="14">
        <f>USMULOK1!I91*60%</f>
        <v>0</v>
      </c>
      <c r="AC91" s="91">
        <f t="shared" si="41"/>
        <v>0</v>
      </c>
      <c r="AD91" s="90">
        <f>RaporM2!T92*40%</f>
        <v>0</v>
      </c>
      <c r="AE91" s="14">
        <f>USMULOK2!I91*60%</f>
        <v>0</v>
      </c>
      <c r="AF91" s="91">
        <f t="shared" si="42"/>
        <v>0</v>
      </c>
      <c r="AG91" s="90">
        <f>RaporM3!T92*40%</f>
        <v>0</v>
      </c>
      <c r="AH91" s="14">
        <f>USMULOK3!I91*60%</f>
        <v>0</v>
      </c>
      <c r="AI91" s="91">
        <f t="shared" si="43"/>
        <v>0</v>
      </c>
    </row>
    <row r="92" spans="1:35" x14ac:dyDescent="0.25">
      <c r="A92" s="64"/>
      <c r="B92" s="14"/>
      <c r="C92" s="90">
        <f>' RaporPAI'!T93*40%</f>
        <v>0</v>
      </c>
      <c r="D92" s="14">
        <f>USPAI!I92*60%</f>
        <v>0</v>
      </c>
      <c r="E92" s="91">
        <f t="shared" si="33"/>
        <v>0</v>
      </c>
      <c r="F92" s="90">
        <f>RaporPKn!T93*40%</f>
        <v>0</v>
      </c>
      <c r="G92" s="14">
        <f>USPKN!I92*60%</f>
        <v>0</v>
      </c>
      <c r="H92" s="91">
        <f t="shared" si="34"/>
        <v>0</v>
      </c>
      <c r="I92" s="90">
        <f>'RaporB.Ind'!T93*40%</f>
        <v>0</v>
      </c>
      <c r="J92" s="14">
        <f>USB.IND!I92*60%</f>
        <v>0</v>
      </c>
      <c r="K92" s="91">
        <f t="shared" si="35"/>
        <v>0</v>
      </c>
      <c r="L92" s="90">
        <f>RaporMat!T93*40%</f>
        <v>0</v>
      </c>
      <c r="M92" s="14">
        <f>USMAT!I92*60%</f>
        <v>0</v>
      </c>
      <c r="N92" s="91">
        <f t="shared" si="36"/>
        <v>0</v>
      </c>
      <c r="O92" s="90">
        <f>RaporIPA!T93*40%</f>
        <v>0</v>
      </c>
      <c r="P92" s="14">
        <f>USIPA!I92*60%</f>
        <v>0</v>
      </c>
      <c r="Q92" s="91">
        <f t="shared" si="37"/>
        <v>0</v>
      </c>
      <c r="R92" s="90">
        <f>RaporIPS!T93*40%</f>
        <v>0</v>
      </c>
      <c r="S92" s="14">
        <f>USIPS!I92*60%</f>
        <v>0</v>
      </c>
      <c r="T92" s="91">
        <f t="shared" si="38"/>
        <v>0</v>
      </c>
      <c r="U92" s="90">
        <f>RaporSBDP!T93*40%</f>
        <v>0</v>
      </c>
      <c r="V92" s="14">
        <f>USSBDP!I92*60%</f>
        <v>0</v>
      </c>
      <c r="W92" s="91">
        <f t="shared" si="39"/>
        <v>0</v>
      </c>
      <c r="X92" s="90">
        <f>RaporPJOK!T93*40%</f>
        <v>0</v>
      </c>
      <c r="Y92" s="14">
        <f>USPJOK!I92*60%</f>
        <v>0</v>
      </c>
      <c r="Z92" s="91">
        <f t="shared" si="40"/>
        <v>0</v>
      </c>
      <c r="AA92" s="90">
        <f>RaporM1!T93*40%</f>
        <v>0</v>
      </c>
      <c r="AB92" s="14">
        <f>USMULOK1!I92*60%</f>
        <v>0</v>
      </c>
      <c r="AC92" s="91">
        <f t="shared" si="41"/>
        <v>0</v>
      </c>
      <c r="AD92" s="90">
        <f>RaporM2!T93*40%</f>
        <v>0</v>
      </c>
      <c r="AE92" s="14">
        <f>USMULOK2!I92*60%</f>
        <v>0</v>
      </c>
      <c r="AF92" s="91">
        <f t="shared" si="42"/>
        <v>0</v>
      </c>
      <c r="AG92" s="90">
        <f>RaporM3!T93*40%</f>
        <v>0</v>
      </c>
      <c r="AH92" s="14">
        <f>USMULOK3!I92*60%</f>
        <v>0</v>
      </c>
      <c r="AI92" s="91">
        <f t="shared" si="43"/>
        <v>0</v>
      </c>
    </row>
    <row r="93" spans="1:35" x14ac:dyDescent="0.25">
      <c r="A93" s="64"/>
      <c r="B93" s="14"/>
      <c r="C93" s="90">
        <f>' RaporPAI'!T94*40%</f>
        <v>0</v>
      </c>
      <c r="D93" s="14">
        <f>USPAI!I93*60%</f>
        <v>0</v>
      </c>
      <c r="E93" s="91">
        <f t="shared" si="33"/>
        <v>0</v>
      </c>
      <c r="F93" s="90">
        <f>RaporPKn!T94*40%</f>
        <v>0</v>
      </c>
      <c r="G93" s="14">
        <f>USPKN!I93*60%</f>
        <v>0</v>
      </c>
      <c r="H93" s="91">
        <f t="shared" si="34"/>
        <v>0</v>
      </c>
      <c r="I93" s="90">
        <f>'RaporB.Ind'!T94*40%</f>
        <v>0</v>
      </c>
      <c r="J93" s="14">
        <f>USB.IND!I93*60%</f>
        <v>0</v>
      </c>
      <c r="K93" s="91">
        <f t="shared" si="35"/>
        <v>0</v>
      </c>
      <c r="L93" s="90">
        <f>RaporMat!T94*40%</f>
        <v>0</v>
      </c>
      <c r="M93" s="14">
        <f>USMAT!I93*60%</f>
        <v>0</v>
      </c>
      <c r="N93" s="91">
        <f t="shared" si="36"/>
        <v>0</v>
      </c>
      <c r="O93" s="90">
        <f>RaporIPA!T94*40%</f>
        <v>0</v>
      </c>
      <c r="P93" s="14">
        <f>USIPA!I93*60%</f>
        <v>0</v>
      </c>
      <c r="Q93" s="91">
        <f t="shared" si="37"/>
        <v>0</v>
      </c>
      <c r="R93" s="90">
        <f>RaporIPS!T94*40%</f>
        <v>0</v>
      </c>
      <c r="S93" s="14">
        <f>USIPS!I93*60%</f>
        <v>0</v>
      </c>
      <c r="T93" s="91">
        <f t="shared" si="38"/>
        <v>0</v>
      </c>
      <c r="U93" s="90">
        <f>RaporSBDP!T94*40%</f>
        <v>0</v>
      </c>
      <c r="V93" s="14">
        <f>USSBDP!I93*60%</f>
        <v>0</v>
      </c>
      <c r="W93" s="91">
        <f t="shared" si="39"/>
        <v>0</v>
      </c>
      <c r="X93" s="90">
        <f>RaporPJOK!T94*40%</f>
        <v>0</v>
      </c>
      <c r="Y93" s="14">
        <f>USPJOK!I93*60%</f>
        <v>0</v>
      </c>
      <c r="Z93" s="91">
        <f t="shared" si="40"/>
        <v>0</v>
      </c>
      <c r="AA93" s="90">
        <f>RaporM1!T94*40%</f>
        <v>0</v>
      </c>
      <c r="AB93" s="14">
        <f>USMULOK1!I93*60%</f>
        <v>0</v>
      </c>
      <c r="AC93" s="91">
        <f t="shared" si="41"/>
        <v>0</v>
      </c>
      <c r="AD93" s="90">
        <f>RaporM2!T94*40%</f>
        <v>0</v>
      </c>
      <c r="AE93" s="14">
        <f>USMULOK2!I93*60%</f>
        <v>0</v>
      </c>
      <c r="AF93" s="91">
        <f t="shared" si="42"/>
        <v>0</v>
      </c>
      <c r="AG93" s="90">
        <f>RaporM3!T94*40%</f>
        <v>0</v>
      </c>
      <c r="AH93" s="14">
        <f>USMULOK3!I93*60%</f>
        <v>0</v>
      </c>
      <c r="AI93" s="91">
        <f t="shared" si="43"/>
        <v>0</v>
      </c>
    </row>
    <row r="94" spans="1:35" x14ac:dyDescent="0.25">
      <c r="A94" s="64"/>
      <c r="B94" s="14"/>
      <c r="C94" s="90">
        <f>' RaporPAI'!T95*40%</f>
        <v>0</v>
      </c>
      <c r="D94" s="14">
        <f>USPAI!I94*60%</f>
        <v>0</v>
      </c>
      <c r="E94" s="91">
        <f t="shared" si="33"/>
        <v>0</v>
      </c>
      <c r="F94" s="90">
        <f>RaporPKn!T95*40%</f>
        <v>0</v>
      </c>
      <c r="G94" s="14">
        <f>USPKN!I94*60%</f>
        <v>0</v>
      </c>
      <c r="H94" s="91">
        <f t="shared" si="34"/>
        <v>0</v>
      </c>
      <c r="I94" s="90">
        <f>'RaporB.Ind'!T95*40%</f>
        <v>0</v>
      </c>
      <c r="J94" s="14">
        <f>USB.IND!I94*60%</f>
        <v>0</v>
      </c>
      <c r="K94" s="91">
        <f t="shared" si="35"/>
        <v>0</v>
      </c>
      <c r="L94" s="90">
        <f>RaporMat!T95*40%</f>
        <v>0</v>
      </c>
      <c r="M94" s="14">
        <f>USMAT!I94*60%</f>
        <v>0</v>
      </c>
      <c r="N94" s="91">
        <f t="shared" si="36"/>
        <v>0</v>
      </c>
      <c r="O94" s="90">
        <f>RaporIPA!T95*40%</f>
        <v>0</v>
      </c>
      <c r="P94" s="14">
        <f>USIPA!I94*60%</f>
        <v>0</v>
      </c>
      <c r="Q94" s="91">
        <f t="shared" si="37"/>
        <v>0</v>
      </c>
      <c r="R94" s="90">
        <f>RaporIPS!T95*40%</f>
        <v>0</v>
      </c>
      <c r="S94" s="14">
        <f>USIPS!I94*60%</f>
        <v>0</v>
      </c>
      <c r="T94" s="91">
        <f t="shared" si="38"/>
        <v>0</v>
      </c>
      <c r="U94" s="90">
        <f>RaporSBDP!T95*40%</f>
        <v>0</v>
      </c>
      <c r="V94" s="14">
        <f>USSBDP!I94*60%</f>
        <v>0</v>
      </c>
      <c r="W94" s="91">
        <f t="shared" si="39"/>
        <v>0</v>
      </c>
      <c r="X94" s="90">
        <f>RaporPJOK!T95*40%</f>
        <v>0</v>
      </c>
      <c r="Y94" s="14">
        <f>USPJOK!I94*60%</f>
        <v>0</v>
      </c>
      <c r="Z94" s="91">
        <f t="shared" si="40"/>
        <v>0</v>
      </c>
      <c r="AA94" s="90">
        <f>RaporM1!T95*40%</f>
        <v>0</v>
      </c>
      <c r="AB94" s="14">
        <f>USMULOK1!I94*60%</f>
        <v>0</v>
      </c>
      <c r="AC94" s="91">
        <f t="shared" si="41"/>
        <v>0</v>
      </c>
      <c r="AD94" s="90">
        <f>RaporM2!T95*40%</f>
        <v>0</v>
      </c>
      <c r="AE94" s="14">
        <f>USMULOK2!I94*60%</f>
        <v>0</v>
      </c>
      <c r="AF94" s="91">
        <f t="shared" si="42"/>
        <v>0</v>
      </c>
      <c r="AG94" s="90">
        <f>RaporM3!T95*40%</f>
        <v>0</v>
      </c>
      <c r="AH94" s="14">
        <f>USMULOK3!I94*60%</f>
        <v>0</v>
      </c>
      <c r="AI94" s="91">
        <f t="shared" si="43"/>
        <v>0</v>
      </c>
    </row>
    <row r="95" spans="1:35" x14ac:dyDescent="0.25">
      <c r="A95" s="64"/>
      <c r="B95" s="14"/>
      <c r="C95" s="90">
        <f>' RaporPAI'!T96*40%</f>
        <v>0</v>
      </c>
      <c r="D95" s="14">
        <f>USPAI!I95*60%</f>
        <v>0</v>
      </c>
      <c r="E95" s="91">
        <f t="shared" si="33"/>
        <v>0</v>
      </c>
      <c r="F95" s="90">
        <f>RaporPKn!T96*40%</f>
        <v>0</v>
      </c>
      <c r="G95" s="14">
        <f>USPKN!I95*60%</f>
        <v>0</v>
      </c>
      <c r="H95" s="91">
        <f t="shared" si="34"/>
        <v>0</v>
      </c>
      <c r="I95" s="90">
        <f>'RaporB.Ind'!T96*40%</f>
        <v>0</v>
      </c>
      <c r="J95" s="14">
        <f>USB.IND!I95*60%</f>
        <v>0</v>
      </c>
      <c r="K95" s="91">
        <f t="shared" si="35"/>
        <v>0</v>
      </c>
      <c r="L95" s="90">
        <f>RaporMat!T96*40%</f>
        <v>0</v>
      </c>
      <c r="M95" s="14">
        <f>USMAT!I95*60%</f>
        <v>0</v>
      </c>
      <c r="N95" s="91">
        <f t="shared" si="36"/>
        <v>0</v>
      </c>
      <c r="O95" s="90">
        <f>RaporIPA!T96*40%</f>
        <v>0</v>
      </c>
      <c r="P95" s="14">
        <f>USIPA!I95*60%</f>
        <v>0</v>
      </c>
      <c r="Q95" s="91">
        <f t="shared" si="37"/>
        <v>0</v>
      </c>
      <c r="R95" s="90">
        <f>RaporIPS!T96*40%</f>
        <v>0</v>
      </c>
      <c r="S95" s="14">
        <f>USIPS!I95*60%</f>
        <v>0</v>
      </c>
      <c r="T95" s="91">
        <f t="shared" si="38"/>
        <v>0</v>
      </c>
      <c r="U95" s="90">
        <f>RaporSBDP!T96*40%</f>
        <v>0</v>
      </c>
      <c r="V95" s="14">
        <f>USSBDP!I95*60%</f>
        <v>0</v>
      </c>
      <c r="W95" s="91">
        <f t="shared" si="39"/>
        <v>0</v>
      </c>
      <c r="X95" s="90">
        <f>RaporPJOK!T96*40%</f>
        <v>0</v>
      </c>
      <c r="Y95" s="14">
        <f>USPJOK!I95*60%</f>
        <v>0</v>
      </c>
      <c r="Z95" s="91">
        <f t="shared" si="40"/>
        <v>0</v>
      </c>
      <c r="AA95" s="90">
        <f>RaporM1!T96*40%</f>
        <v>0</v>
      </c>
      <c r="AB95" s="14">
        <f>USMULOK1!I95*60%</f>
        <v>0</v>
      </c>
      <c r="AC95" s="91">
        <f t="shared" si="41"/>
        <v>0</v>
      </c>
      <c r="AD95" s="90">
        <f>RaporM2!T96*40%</f>
        <v>0</v>
      </c>
      <c r="AE95" s="14">
        <f>USMULOK2!I95*60%</f>
        <v>0</v>
      </c>
      <c r="AF95" s="91">
        <f t="shared" si="42"/>
        <v>0</v>
      </c>
      <c r="AG95" s="90">
        <f>RaporM3!T96*40%</f>
        <v>0</v>
      </c>
      <c r="AH95" s="14">
        <f>USMULOK3!I95*60%</f>
        <v>0</v>
      </c>
      <c r="AI95" s="91">
        <f t="shared" si="43"/>
        <v>0</v>
      </c>
    </row>
    <row r="96" spans="1:35" x14ac:dyDescent="0.25">
      <c r="A96" s="64"/>
      <c r="B96" s="14"/>
      <c r="C96" s="90">
        <f>' RaporPAI'!T97*40%</f>
        <v>0</v>
      </c>
      <c r="D96" s="14">
        <f>USPAI!I96*60%</f>
        <v>0</v>
      </c>
      <c r="E96" s="91">
        <f t="shared" si="33"/>
        <v>0</v>
      </c>
      <c r="F96" s="90">
        <f>RaporPKn!T97*40%</f>
        <v>0</v>
      </c>
      <c r="G96" s="14">
        <f>USPKN!I96*60%</f>
        <v>0</v>
      </c>
      <c r="H96" s="91">
        <f t="shared" si="34"/>
        <v>0</v>
      </c>
      <c r="I96" s="90">
        <f>'RaporB.Ind'!T97*40%</f>
        <v>0</v>
      </c>
      <c r="J96" s="14">
        <f>USB.IND!I96*60%</f>
        <v>0</v>
      </c>
      <c r="K96" s="91">
        <f t="shared" si="35"/>
        <v>0</v>
      </c>
      <c r="L96" s="90">
        <f>RaporMat!T97*40%</f>
        <v>0</v>
      </c>
      <c r="M96" s="14">
        <f>USMAT!I96*60%</f>
        <v>0</v>
      </c>
      <c r="N96" s="91">
        <f t="shared" si="36"/>
        <v>0</v>
      </c>
      <c r="O96" s="90">
        <f>RaporIPA!T97*40%</f>
        <v>0</v>
      </c>
      <c r="P96" s="14">
        <f>USIPA!I96*60%</f>
        <v>0</v>
      </c>
      <c r="Q96" s="91">
        <f t="shared" si="37"/>
        <v>0</v>
      </c>
      <c r="R96" s="90">
        <f>RaporIPS!T97*40%</f>
        <v>0</v>
      </c>
      <c r="S96" s="14">
        <f>USIPS!I96*60%</f>
        <v>0</v>
      </c>
      <c r="T96" s="91">
        <f t="shared" si="38"/>
        <v>0</v>
      </c>
      <c r="U96" s="90">
        <f>RaporSBDP!T97*40%</f>
        <v>0</v>
      </c>
      <c r="V96" s="14">
        <f>USSBDP!I96*60%</f>
        <v>0</v>
      </c>
      <c r="W96" s="91">
        <f t="shared" si="39"/>
        <v>0</v>
      </c>
      <c r="X96" s="90">
        <f>RaporPJOK!T97*40%</f>
        <v>0</v>
      </c>
      <c r="Y96" s="14">
        <f>USPJOK!I96*60%</f>
        <v>0</v>
      </c>
      <c r="Z96" s="91">
        <f t="shared" si="40"/>
        <v>0</v>
      </c>
      <c r="AA96" s="90">
        <f>RaporM1!T97*40%</f>
        <v>0</v>
      </c>
      <c r="AB96" s="14">
        <f>USMULOK1!I96*60%</f>
        <v>0</v>
      </c>
      <c r="AC96" s="91">
        <f t="shared" si="41"/>
        <v>0</v>
      </c>
      <c r="AD96" s="90">
        <f>RaporM2!T97*40%</f>
        <v>0</v>
      </c>
      <c r="AE96" s="14">
        <f>USMULOK2!I96*60%</f>
        <v>0</v>
      </c>
      <c r="AF96" s="91">
        <f t="shared" si="42"/>
        <v>0</v>
      </c>
      <c r="AG96" s="90">
        <f>RaporM3!T97*40%</f>
        <v>0</v>
      </c>
      <c r="AH96" s="14">
        <f>USMULOK3!I96*60%</f>
        <v>0</v>
      </c>
      <c r="AI96" s="91">
        <f t="shared" si="43"/>
        <v>0</v>
      </c>
    </row>
    <row r="97" spans="1:35" x14ac:dyDescent="0.25">
      <c r="A97" s="64"/>
      <c r="B97" s="14"/>
      <c r="C97" s="90">
        <f>' RaporPAI'!T98*40%</f>
        <v>0</v>
      </c>
      <c r="D97" s="14">
        <f>USPAI!I97*60%</f>
        <v>0</v>
      </c>
      <c r="E97" s="91">
        <f t="shared" si="33"/>
        <v>0</v>
      </c>
      <c r="F97" s="90">
        <f>RaporPKn!T98*40%</f>
        <v>0</v>
      </c>
      <c r="G97" s="14">
        <f>USPKN!I97*60%</f>
        <v>0</v>
      </c>
      <c r="H97" s="91">
        <f t="shared" si="34"/>
        <v>0</v>
      </c>
      <c r="I97" s="90">
        <f>'RaporB.Ind'!T98*40%</f>
        <v>0</v>
      </c>
      <c r="J97" s="14">
        <f>USB.IND!I97*60%</f>
        <v>0</v>
      </c>
      <c r="K97" s="91">
        <f t="shared" si="35"/>
        <v>0</v>
      </c>
      <c r="L97" s="90">
        <f>RaporMat!T98*40%</f>
        <v>0</v>
      </c>
      <c r="M97" s="14">
        <f>USMAT!I97*60%</f>
        <v>0</v>
      </c>
      <c r="N97" s="91">
        <f t="shared" si="36"/>
        <v>0</v>
      </c>
      <c r="O97" s="90">
        <f>RaporIPA!T98*40%</f>
        <v>0</v>
      </c>
      <c r="P97" s="14">
        <f>USIPA!I97*60%</f>
        <v>0</v>
      </c>
      <c r="Q97" s="91">
        <f t="shared" si="37"/>
        <v>0</v>
      </c>
      <c r="R97" s="90">
        <f>RaporIPS!T98*40%</f>
        <v>0</v>
      </c>
      <c r="S97" s="14">
        <f>USIPS!I97*60%</f>
        <v>0</v>
      </c>
      <c r="T97" s="91">
        <f t="shared" si="38"/>
        <v>0</v>
      </c>
      <c r="U97" s="90">
        <f>RaporSBDP!T98*40%</f>
        <v>0</v>
      </c>
      <c r="V97" s="14">
        <f>USSBDP!I97*60%</f>
        <v>0</v>
      </c>
      <c r="W97" s="91">
        <f t="shared" si="39"/>
        <v>0</v>
      </c>
      <c r="X97" s="90">
        <f>RaporPJOK!T98*40%</f>
        <v>0</v>
      </c>
      <c r="Y97" s="14">
        <f>USPJOK!I97*60%</f>
        <v>0</v>
      </c>
      <c r="Z97" s="91">
        <f t="shared" si="40"/>
        <v>0</v>
      </c>
      <c r="AA97" s="90">
        <f>RaporM1!T98*40%</f>
        <v>0</v>
      </c>
      <c r="AB97" s="14">
        <f>USMULOK1!I97*60%</f>
        <v>0</v>
      </c>
      <c r="AC97" s="91">
        <f t="shared" si="41"/>
        <v>0</v>
      </c>
      <c r="AD97" s="90">
        <f>RaporM2!T98*40%</f>
        <v>0</v>
      </c>
      <c r="AE97" s="14">
        <f>USMULOK2!I97*60%</f>
        <v>0</v>
      </c>
      <c r="AF97" s="91">
        <f t="shared" si="42"/>
        <v>0</v>
      </c>
      <c r="AG97" s="90">
        <f>RaporM3!T98*40%</f>
        <v>0</v>
      </c>
      <c r="AH97" s="14">
        <f>USMULOK3!I97*60%</f>
        <v>0</v>
      </c>
      <c r="AI97" s="91">
        <f t="shared" si="43"/>
        <v>0</v>
      </c>
    </row>
    <row r="98" spans="1:35" x14ac:dyDescent="0.25">
      <c r="A98" s="64"/>
      <c r="B98" s="14"/>
      <c r="C98" s="90">
        <f>' RaporPAI'!T99*40%</f>
        <v>0</v>
      </c>
      <c r="D98" s="14">
        <f>USPAI!I98*60%</f>
        <v>0</v>
      </c>
      <c r="E98" s="91">
        <f t="shared" si="33"/>
        <v>0</v>
      </c>
      <c r="F98" s="90">
        <f>RaporPKn!T99*40%</f>
        <v>0</v>
      </c>
      <c r="G98" s="14">
        <f>USPKN!I98*60%</f>
        <v>0</v>
      </c>
      <c r="H98" s="91">
        <f t="shared" si="34"/>
        <v>0</v>
      </c>
      <c r="I98" s="90">
        <f>'RaporB.Ind'!T99*40%</f>
        <v>0</v>
      </c>
      <c r="J98" s="14">
        <f>USB.IND!I98*60%</f>
        <v>0</v>
      </c>
      <c r="K98" s="91">
        <f t="shared" si="35"/>
        <v>0</v>
      </c>
      <c r="L98" s="90">
        <f>RaporMat!T99*40%</f>
        <v>0</v>
      </c>
      <c r="M98" s="14">
        <f>USMAT!I98*60%</f>
        <v>0</v>
      </c>
      <c r="N98" s="91">
        <f t="shared" si="36"/>
        <v>0</v>
      </c>
      <c r="O98" s="90">
        <f>RaporIPA!T99*40%</f>
        <v>0</v>
      </c>
      <c r="P98" s="14">
        <f>USIPA!I98*60%</f>
        <v>0</v>
      </c>
      <c r="Q98" s="91">
        <f t="shared" si="37"/>
        <v>0</v>
      </c>
      <c r="R98" s="90">
        <f>RaporIPS!T99*40%</f>
        <v>0</v>
      </c>
      <c r="S98" s="14">
        <f>USIPS!I98*60%</f>
        <v>0</v>
      </c>
      <c r="T98" s="91">
        <f t="shared" si="38"/>
        <v>0</v>
      </c>
      <c r="U98" s="90">
        <f>RaporSBDP!T99*40%</f>
        <v>0</v>
      </c>
      <c r="V98" s="14">
        <f>USSBDP!I98*60%</f>
        <v>0</v>
      </c>
      <c r="W98" s="91">
        <f t="shared" si="39"/>
        <v>0</v>
      </c>
      <c r="X98" s="90">
        <f>RaporPJOK!T99*40%</f>
        <v>0</v>
      </c>
      <c r="Y98" s="14">
        <f>USPJOK!I98*60%</f>
        <v>0</v>
      </c>
      <c r="Z98" s="91">
        <f t="shared" si="40"/>
        <v>0</v>
      </c>
      <c r="AA98" s="90">
        <f>RaporM1!T99*40%</f>
        <v>0</v>
      </c>
      <c r="AB98" s="14">
        <f>USMULOK1!I98*60%</f>
        <v>0</v>
      </c>
      <c r="AC98" s="91">
        <f t="shared" si="41"/>
        <v>0</v>
      </c>
      <c r="AD98" s="90">
        <f>RaporM2!T99*40%</f>
        <v>0</v>
      </c>
      <c r="AE98" s="14">
        <f>USMULOK2!I98*60%</f>
        <v>0</v>
      </c>
      <c r="AF98" s="91">
        <f t="shared" si="42"/>
        <v>0</v>
      </c>
      <c r="AG98" s="90">
        <f>RaporM3!T99*40%</f>
        <v>0</v>
      </c>
      <c r="AH98" s="14">
        <f>USMULOK3!I98*60%</f>
        <v>0</v>
      </c>
      <c r="AI98" s="91">
        <f t="shared" si="43"/>
        <v>0</v>
      </c>
    </row>
    <row r="99" spans="1:35" x14ac:dyDescent="0.25">
      <c r="A99" s="64"/>
      <c r="B99" s="14"/>
      <c r="C99" s="90">
        <f>' RaporPAI'!T100*40%</f>
        <v>0</v>
      </c>
      <c r="D99" s="14">
        <f>USPAI!I99*60%</f>
        <v>0</v>
      </c>
      <c r="E99" s="91">
        <f t="shared" si="33"/>
        <v>0</v>
      </c>
      <c r="F99" s="90">
        <f>RaporPKn!T100*40%</f>
        <v>0</v>
      </c>
      <c r="G99" s="14">
        <f>USPKN!I99*60%</f>
        <v>0</v>
      </c>
      <c r="H99" s="91">
        <f t="shared" si="34"/>
        <v>0</v>
      </c>
      <c r="I99" s="90">
        <f>'RaporB.Ind'!T100*40%</f>
        <v>0</v>
      </c>
      <c r="J99" s="14">
        <f>USB.IND!I99*60%</f>
        <v>0</v>
      </c>
      <c r="K99" s="91">
        <f t="shared" si="35"/>
        <v>0</v>
      </c>
      <c r="L99" s="90">
        <f>RaporMat!T100*40%</f>
        <v>0</v>
      </c>
      <c r="M99" s="14">
        <f>USMAT!I99*60%</f>
        <v>0</v>
      </c>
      <c r="N99" s="91">
        <f t="shared" si="36"/>
        <v>0</v>
      </c>
      <c r="O99" s="90">
        <f>RaporIPA!T100*40%</f>
        <v>0</v>
      </c>
      <c r="P99" s="14">
        <f>USIPA!I99*60%</f>
        <v>0</v>
      </c>
      <c r="Q99" s="91">
        <f t="shared" si="37"/>
        <v>0</v>
      </c>
      <c r="R99" s="90">
        <f>RaporIPS!T100*40%</f>
        <v>0</v>
      </c>
      <c r="S99" s="14">
        <f>USIPS!I99*60%</f>
        <v>0</v>
      </c>
      <c r="T99" s="91">
        <f t="shared" si="38"/>
        <v>0</v>
      </c>
      <c r="U99" s="90">
        <f>RaporSBDP!T100*40%</f>
        <v>0</v>
      </c>
      <c r="V99" s="14">
        <f>USSBDP!I99*60%</f>
        <v>0</v>
      </c>
      <c r="W99" s="91">
        <f t="shared" si="39"/>
        <v>0</v>
      </c>
      <c r="X99" s="90">
        <f>RaporPJOK!T100*40%</f>
        <v>0</v>
      </c>
      <c r="Y99" s="14">
        <f>USPJOK!I99*60%</f>
        <v>0</v>
      </c>
      <c r="Z99" s="91">
        <f t="shared" si="40"/>
        <v>0</v>
      </c>
      <c r="AA99" s="90">
        <f>RaporM1!T100*40%</f>
        <v>0</v>
      </c>
      <c r="AB99" s="14">
        <f>USMULOK1!I99*60%</f>
        <v>0</v>
      </c>
      <c r="AC99" s="91">
        <f t="shared" si="41"/>
        <v>0</v>
      </c>
      <c r="AD99" s="90">
        <f>RaporM2!T100*40%</f>
        <v>0</v>
      </c>
      <c r="AE99" s="14">
        <f>USMULOK2!I99*60%</f>
        <v>0</v>
      </c>
      <c r="AF99" s="91">
        <f t="shared" si="42"/>
        <v>0</v>
      </c>
      <c r="AG99" s="90">
        <f>RaporM3!T100*40%</f>
        <v>0</v>
      </c>
      <c r="AH99" s="14">
        <f>USMULOK3!I99*60%</f>
        <v>0</v>
      </c>
      <c r="AI99" s="91">
        <f t="shared" si="43"/>
        <v>0</v>
      </c>
    </row>
    <row r="100" spans="1:35" x14ac:dyDescent="0.25">
      <c r="A100" s="64"/>
      <c r="B100" s="14"/>
      <c r="C100" s="90">
        <f>' RaporPAI'!T101*40%</f>
        <v>0</v>
      </c>
      <c r="D100" s="14">
        <f>USPAI!I100*60%</f>
        <v>0</v>
      </c>
      <c r="E100" s="91">
        <f t="shared" si="33"/>
        <v>0</v>
      </c>
      <c r="F100" s="90">
        <f>RaporPKn!T101*40%</f>
        <v>0</v>
      </c>
      <c r="G100" s="14">
        <f>USPKN!I100*60%</f>
        <v>0</v>
      </c>
      <c r="H100" s="91">
        <f t="shared" si="34"/>
        <v>0</v>
      </c>
      <c r="I100" s="90">
        <f>'RaporB.Ind'!T101*40%</f>
        <v>0</v>
      </c>
      <c r="J100" s="14">
        <f>USB.IND!I100*60%</f>
        <v>0</v>
      </c>
      <c r="K100" s="91">
        <f t="shared" si="35"/>
        <v>0</v>
      </c>
      <c r="L100" s="90">
        <f>RaporMat!T101*40%</f>
        <v>0</v>
      </c>
      <c r="M100" s="14">
        <f>USMAT!I100*60%</f>
        <v>0</v>
      </c>
      <c r="N100" s="91">
        <f t="shared" si="36"/>
        <v>0</v>
      </c>
      <c r="O100" s="90">
        <f>RaporIPA!T101*40%</f>
        <v>0</v>
      </c>
      <c r="P100" s="14">
        <f>USIPA!I100*60%</f>
        <v>0</v>
      </c>
      <c r="Q100" s="91">
        <f t="shared" si="37"/>
        <v>0</v>
      </c>
      <c r="R100" s="90">
        <f>RaporIPS!T101*40%</f>
        <v>0</v>
      </c>
      <c r="S100" s="14">
        <f>USIPS!I100*60%</f>
        <v>0</v>
      </c>
      <c r="T100" s="91">
        <f t="shared" si="38"/>
        <v>0</v>
      </c>
      <c r="U100" s="90">
        <f>RaporSBDP!T101*40%</f>
        <v>0</v>
      </c>
      <c r="V100" s="14">
        <f>USSBDP!I100*60%</f>
        <v>0</v>
      </c>
      <c r="W100" s="91">
        <f t="shared" si="39"/>
        <v>0</v>
      </c>
      <c r="X100" s="90">
        <f>RaporPJOK!T101*40%</f>
        <v>0</v>
      </c>
      <c r="Y100" s="14">
        <f>USPJOK!I100*60%</f>
        <v>0</v>
      </c>
      <c r="Z100" s="91">
        <f t="shared" si="40"/>
        <v>0</v>
      </c>
      <c r="AA100" s="90">
        <f>RaporM1!T101*40%</f>
        <v>0</v>
      </c>
      <c r="AB100" s="14">
        <f>USMULOK1!I100*60%</f>
        <v>0</v>
      </c>
      <c r="AC100" s="91">
        <f t="shared" si="41"/>
        <v>0</v>
      </c>
      <c r="AD100" s="90">
        <f>RaporM2!T101*40%</f>
        <v>0</v>
      </c>
      <c r="AE100" s="14">
        <f>USMULOK2!I100*60%</f>
        <v>0</v>
      </c>
      <c r="AF100" s="91">
        <f t="shared" si="42"/>
        <v>0</v>
      </c>
      <c r="AG100" s="90">
        <f>RaporM3!T101*40%</f>
        <v>0</v>
      </c>
      <c r="AH100" s="14">
        <f>USMULOK3!I100*60%</f>
        <v>0</v>
      </c>
      <c r="AI100" s="91">
        <f t="shared" si="43"/>
        <v>0</v>
      </c>
    </row>
    <row r="101" spans="1:35" x14ac:dyDescent="0.25">
      <c r="A101" s="64"/>
      <c r="B101" s="14"/>
      <c r="C101" s="90">
        <f>' RaporPAI'!T102*40%</f>
        <v>0</v>
      </c>
      <c r="D101" s="14">
        <f>USPAI!I101*60%</f>
        <v>0</v>
      </c>
      <c r="E101" s="91">
        <f t="shared" si="33"/>
        <v>0</v>
      </c>
      <c r="F101" s="90">
        <f>RaporPKn!T102*40%</f>
        <v>0</v>
      </c>
      <c r="G101" s="14">
        <f>USPKN!I101*60%</f>
        <v>0</v>
      </c>
      <c r="H101" s="91">
        <f t="shared" si="34"/>
        <v>0</v>
      </c>
      <c r="I101" s="90">
        <f>'RaporB.Ind'!T102*40%</f>
        <v>0</v>
      </c>
      <c r="J101" s="14">
        <f>USB.IND!I101*60%</f>
        <v>0</v>
      </c>
      <c r="K101" s="91">
        <f t="shared" si="35"/>
        <v>0</v>
      </c>
      <c r="L101" s="90">
        <f>RaporMat!T102*40%</f>
        <v>0</v>
      </c>
      <c r="M101" s="14">
        <f>USMAT!I101*60%</f>
        <v>0</v>
      </c>
      <c r="N101" s="91">
        <f t="shared" si="36"/>
        <v>0</v>
      </c>
      <c r="O101" s="90">
        <f>RaporIPA!T102*40%</f>
        <v>0</v>
      </c>
      <c r="P101" s="14">
        <f>USIPA!I101*60%</f>
        <v>0</v>
      </c>
      <c r="Q101" s="91">
        <f t="shared" si="37"/>
        <v>0</v>
      </c>
      <c r="R101" s="90">
        <f>RaporIPS!T102*40%</f>
        <v>0</v>
      </c>
      <c r="S101" s="14">
        <f>USIPS!I101*60%</f>
        <v>0</v>
      </c>
      <c r="T101" s="91">
        <f t="shared" si="38"/>
        <v>0</v>
      </c>
      <c r="U101" s="90">
        <f>RaporSBDP!T102*40%</f>
        <v>0</v>
      </c>
      <c r="V101" s="14">
        <f>USSBDP!I101*60%</f>
        <v>0</v>
      </c>
      <c r="W101" s="91">
        <f t="shared" si="39"/>
        <v>0</v>
      </c>
      <c r="X101" s="90">
        <f>RaporPJOK!T102*40%</f>
        <v>0</v>
      </c>
      <c r="Y101" s="14">
        <f>USPJOK!I101*60%</f>
        <v>0</v>
      </c>
      <c r="Z101" s="91">
        <f t="shared" si="40"/>
        <v>0</v>
      </c>
      <c r="AA101" s="90">
        <f>RaporM1!T102*40%</f>
        <v>0</v>
      </c>
      <c r="AB101" s="14">
        <f>USMULOK1!I101*60%</f>
        <v>0</v>
      </c>
      <c r="AC101" s="91">
        <f t="shared" si="41"/>
        <v>0</v>
      </c>
      <c r="AD101" s="90">
        <f>RaporM2!T102*40%</f>
        <v>0</v>
      </c>
      <c r="AE101" s="14">
        <f>USMULOK2!I101*60%</f>
        <v>0</v>
      </c>
      <c r="AF101" s="91">
        <f t="shared" si="42"/>
        <v>0</v>
      </c>
      <c r="AG101" s="90">
        <f>RaporM3!T102*40%</f>
        <v>0</v>
      </c>
      <c r="AH101" s="14">
        <f>USMULOK3!I101*60%</f>
        <v>0</v>
      </c>
      <c r="AI101" s="91">
        <f t="shared" si="43"/>
        <v>0</v>
      </c>
    </row>
    <row r="102" spans="1:35" x14ac:dyDescent="0.25">
      <c r="A102" s="64"/>
      <c r="B102" s="14"/>
      <c r="C102" s="90">
        <f>' RaporPAI'!T103*40%</f>
        <v>0</v>
      </c>
      <c r="D102" s="14">
        <f>USPAI!I102*60%</f>
        <v>0</v>
      </c>
      <c r="E102" s="91">
        <f t="shared" si="33"/>
        <v>0</v>
      </c>
      <c r="F102" s="90">
        <f>RaporPKn!T103*40%</f>
        <v>0</v>
      </c>
      <c r="G102" s="14">
        <f>USPKN!I102*60%</f>
        <v>0</v>
      </c>
      <c r="H102" s="91">
        <f t="shared" si="34"/>
        <v>0</v>
      </c>
      <c r="I102" s="90">
        <f>'RaporB.Ind'!T103*40%</f>
        <v>0</v>
      </c>
      <c r="J102" s="14">
        <f>USB.IND!I102*60%</f>
        <v>0</v>
      </c>
      <c r="K102" s="91">
        <f t="shared" si="35"/>
        <v>0</v>
      </c>
      <c r="L102" s="90">
        <f>RaporMat!T103*40%</f>
        <v>0</v>
      </c>
      <c r="M102" s="14">
        <f>USMAT!I102*60%</f>
        <v>0</v>
      </c>
      <c r="N102" s="91">
        <f t="shared" si="36"/>
        <v>0</v>
      </c>
      <c r="O102" s="90">
        <f>RaporIPA!T103*40%</f>
        <v>0</v>
      </c>
      <c r="P102" s="14">
        <f>USIPA!I102*60%</f>
        <v>0</v>
      </c>
      <c r="Q102" s="91">
        <f t="shared" si="37"/>
        <v>0</v>
      </c>
      <c r="R102" s="90">
        <f>RaporIPS!T103*40%</f>
        <v>0</v>
      </c>
      <c r="S102" s="14">
        <f>USIPS!I102*60%</f>
        <v>0</v>
      </c>
      <c r="T102" s="91">
        <f t="shared" si="38"/>
        <v>0</v>
      </c>
      <c r="U102" s="90">
        <f>RaporSBDP!T103*40%</f>
        <v>0</v>
      </c>
      <c r="V102" s="14">
        <f>USSBDP!I102*60%</f>
        <v>0</v>
      </c>
      <c r="W102" s="91">
        <f t="shared" si="39"/>
        <v>0</v>
      </c>
      <c r="X102" s="90">
        <f>RaporPJOK!T103*40%</f>
        <v>0</v>
      </c>
      <c r="Y102" s="14">
        <f>USPJOK!I102*60%</f>
        <v>0</v>
      </c>
      <c r="Z102" s="91">
        <f t="shared" si="40"/>
        <v>0</v>
      </c>
      <c r="AA102" s="90">
        <f>RaporM1!T103*40%</f>
        <v>0</v>
      </c>
      <c r="AB102" s="14">
        <f>USMULOK1!I102*60%</f>
        <v>0</v>
      </c>
      <c r="AC102" s="91">
        <f t="shared" si="41"/>
        <v>0</v>
      </c>
      <c r="AD102" s="90">
        <f>RaporM2!T103*40%</f>
        <v>0</v>
      </c>
      <c r="AE102" s="14">
        <f>USMULOK2!I102*60%</f>
        <v>0</v>
      </c>
      <c r="AF102" s="91">
        <f t="shared" si="42"/>
        <v>0</v>
      </c>
      <c r="AG102" s="90">
        <f>RaporM3!T103*40%</f>
        <v>0</v>
      </c>
      <c r="AH102" s="14">
        <f>USMULOK3!I102*60%</f>
        <v>0</v>
      </c>
      <c r="AI102" s="91">
        <f t="shared" si="43"/>
        <v>0</v>
      </c>
    </row>
    <row r="103" spans="1:35" x14ac:dyDescent="0.25">
      <c r="A103" s="64"/>
      <c r="B103" s="14"/>
      <c r="C103" s="90">
        <f>' RaporPAI'!T104*40%</f>
        <v>0</v>
      </c>
      <c r="D103" s="14">
        <f>USPAI!I103*60%</f>
        <v>0</v>
      </c>
      <c r="E103" s="91">
        <f t="shared" si="33"/>
        <v>0</v>
      </c>
      <c r="F103" s="90">
        <f>RaporPKn!T104*40%</f>
        <v>0</v>
      </c>
      <c r="G103" s="14">
        <f>USPKN!I103*60%</f>
        <v>0</v>
      </c>
      <c r="H103" s="91">
        <f t="shared" si="34"/>
        <v>0</v>
      </c>
      <c r="I103" s="90">
        <f>'RaporB.Ind'!T104*40%</f>
        <v>0</v>
      </c>
      <c r="J103" s="14">
        <f>USB.IND!I103*60%</f>
        <v>0</v>
      </c>
      <c r="K103" s="91">
        <f t="shared" si="35"/>
        <v>0</v>
      </c>
      <c r="L103" s="90">
        <f>RaporMat!T104*40%</f>
        <v>0</v>
      </c>
      <c r="M103" s="14">
        <f>USMAT!I103*60%</f>
        <v>0</v>
      </c>
      <c r="N103" s="91">
        <f t="shared" si="36"/>
        <v>0</v>
      </c>
      <c r="O103" s="90">
        <f>RaporIPA!T104*40%</f>
        <v>0</v>
      </c>
      <c r="P103" s="14">
        <f>USIPA!I103*60%</f>
        <v>0</v>
      </c>
      <c r="Q103" s="91">
        <f t="shared" si="37"/>
        <v>0</v>
      </c>
      <c r="R103" s="90">
        <f>RaporIPS!T104*40%</f>
        <v>0</v>
      </c>
      <c r="S103" s="14">
        <f>USIPS!I103*60%</f>
        <v>0</v>
      </c>
      <c r="T103" s="91">
        <f t="shared" si="38"/>
        <v>0</v>
      </c>
      <c r="U103" s="90">
        <f>RaporSBDP!T104*40%</f>
        <v>0</v>
      </c>
      <c r="V103" s="14">
        <f>USSBDP!I103*60%</f>
        <v>0</v>
      </c>
      <c r="W103" s="91">
        <f t="shared" si="39"/>
        <v>0</v>
      </c>
      <c r="X103" s="90">
        <f>RaporPJOK!T104*40%</f>
        <v>0</v>
      </c>
      <c r="Y103" s="14">
        <f>USPJOK!I103*60%</f>
        <v>0</v>
      </c>
      <c r="Z103" s="91">
        <f t="shared" si="40"/>
        <v>0</v>
      </c>
      <c r="AA103" s="90">
        <f>RaporM1!T104*40%</f>
        <v>0</v>
      </c>
      <c r="AB103" s="14">
        <f>USMULOK1!I103*60%</f>
        <v>0</v>
      </c>
      <c r="AC103" s="91">
        <f t="shared" si="41"/>
        <v>0</v>
      </c>
      <c r="AD103" s="90">
        <f>RaporM2!T104*40%</f>
        <v>0</v>
      </c>
      <c r="AE103" s="14">
        <f>USMULOK2!I103*60%</f>
        <v>0</v>
      </c>
      <c r="AF103" s="91">
        <f t="shared" si="42"/>
        <v>0</v>
      </c>
      <c r="AG103" s="90">
        <f>RaporM3!T104*40%</f>
        <v>0</v>
      </c>
      <c r="AH103" s="14">
        <f>USMULOK3!I103*60%</f>
        <v>0</v>
      </c>
      <c r="AI103" s="91">
        <f t="shared" si="43"/>
        <v>0</v>
      </c>
    </row>
    <row r="104" spans="1:35" x14ac:dyDescent="0.25">
      <c r="A104" s="64"/>
      <c r="B104" s="14"/>
      <c r="C104" s="90">
        <f>' RaporPAI'!T105*40%</f>
        <v>0</v>
      </c>
      <c r="D104" s="14">
        <f>USPAI!I104*60%</f>
        <v>0</v>
      </c>
      <c r="E104" s="91">
        <f t="shared" si="33"/>
        <v>0</v>
      </c>
      <c r="F104" s="90">
        <f>RaporPKn!T105*40%</f>
        <v>0</v>
      </c>
      <c r="G104" s="14">
        <f>USPKN!I104*60%</f>
        <v>0</v>
      </c>
      <c r="H104" s="91">
        <f t="shared" si="34"/>
        <v>0</v>
      </c>
      <c r="I104" s="90">
        <f>'RaporB.Ind'!T105*40%</f>
        <v>0</v>
      </c>
      <c r="J104" s="14">
        <f>USB.IND!I104*60%</f>
        <v>0</v>
      </c>
      <c r="K104" s="91">
        <f t="shared" si="35"/>
        <v>0</v>
      </c>
      <c r="L104" s="90">
        <f>RaporMat!T105*40%</f>
        <v>0</v>
      </c>
      <c r="M104" s="14">
        <f>USMAT!I104*60%</f>
        <v>0</v>
      </c>
      <c r="N104" s="91">
        <f t="shared" si="36"/>
        <v>0</v>
      </c>
      <c r="O104" s="90">
        <f>RaporIPA!T105*40%</f>
        <v>0</v>
      </c>
      <c r="P104" s="14">
        <f>USIPA!I104*60%</f>
        <v>0</v>
      </c>
      <c r="Q104" s="91">
        <f t="shared" si="37"/>
        <v>0</v>
      </c>
      <c r="R104" s="90">
        <f>RaporIPS!T105*40%</f>
        <v>0</v>
      </c>
      <c r="S104" s="14">
        <f>USIPS!I104*60%</f>
        <v>0</v>
      </c>
      <c r="T104" s="91">
        <f t="shared" si="38"/>
        <v>0</v>
      </c>
      <c r="U104" s="90">
        <f>RaporSBDP!T105*40%</f>
        <v>0</v>
      </c>
      <c r="V104" s="14">
        <f>USSBDP!I104*60%</f>
        <v>0</v>
      </c>
      <c r="W104" s="91">
        <f t="shared" si="39"/>
        <v>0</v>
      </c>
      <c r="X104" s="90">
        <f>RaporPJOK!T105*40%</f>
        <v>0</v>
      </c>
      <c r="Y104" s="14">
        <f>USPJOK!I104*60%</f>
        <v>0</v>
      </c>
      <c r="Z104" s="91">
        <f t="shared" si="40"/>
        <v>0</v>
      </c>
      <c r="AA104" s="90">
        <f>RaporM1!T105*40%</f>
        <v>0</v>
      </c>
      <c r="AB104" s="14">
        <f>USMULOK1!I104*60%</f>
        <v>0</v>
      </c>
      <c r="AC104" s="91">
        <f t="shared" si="41"/>
        <v>0</v>
      </c>
      <c r="AD104" s="90">
        <f>RaporM2!T105*40%</f>
        <v>0</v>
      </c>
      <c r="AE104" s="14">
        <f>USMULOK2!I104*60%</f>
        <v>0</v>
      </c>
      <c r="AF104" s="91">
        <f t="shared" si="42"/>
        <v>0</v>
      </c>
      <c r="AG104" s="90">
        <f>RaporM3!T105*40%</f>
        <v>0</v>
      </c>
      <c r="AH104" s="14">
        <f>USMULOK3!I104*60%</f>
        <v>0</v>
      </c>
      <c r="AI104" s="91">
        <f t="shared" si="43"/>
        <v>0</v>
      </c>
    </row>
    <row r="105" spans="1:35" x14ac:dyDescent="0.25">
      <c r="A105" s="64"/>
      <c r="B105" s="14"/>
      <c r="C105" s="90">
        <f>' RaporPAI'!T106*40%</f>
        <v>0</v>
      </c>
      <c r="D105" s="14">
        <f>USPAI!I105*60%</f>
        <v>0</v>
      </c>
      <c r="E105" s="91">
        <f t="shared" si="33"/>
        <v>0</v>
      </c>
      <c r="F105" s="90">
        <f>RaporPKn!T106*40%</f>
        <v>0</v>
      </c>
      <c r="G105" s="14">
        <f>USPKN!I105*60%</f>
        <v>0</v>
      </c>
      <c r="H105" s="91">
        <f t="shared" si="34"/>
        <v>0</v>
      </c>
      <c r="I105" s="90">
        <f>'RaporB.Ind'!T106*40%</f>
        <v>0</v>
      </c>
      <c r="J105" s="14">
        <f>USB.IND!I105*60%</f>
        <v>0</v>
      </c>
      <c r="K105" s="91">
        <f t="shared" si="35"/>
        <v>0</v>
      </c>
      <c r="L105" s="90">
        <f>RaporMat!T106*40%</f>
        <v>0</v>
      </c>
      <c r="M105" s="14">
        <f>USMAT!I105*60%</f>
        <v>0</v>
      </c>
      <c r="N105" s="91">
        <f t="shared" si="36"/>
        <v>0</v>
      </c>
      <c r="O105" s="90">
        <f>RaporIPA!T106*40%</f>
        <v>0</v>
      </c>
      <c r="P105" s="14">
        <f>USIPA!I105*60%</f>
        <v>0</v>
      </c>
      <c r="Q105" s="91">
        <f t="shared" si="37"/>
        <v>0</v>
      </c>
      <c r="R105" s="90">
        <f>RaporIPS!T106*40%</f>
        <v>0</v>
      </c>
      <c r="S105" s="14">
        <f>USIPS!I105*60%</f>
        <v>0</v>
      </c>
      <c r="T105" s="91">
        <f t="shared" si="38"/>
        <v>0</v>
      </c>
      <c r="U105" s="90">
        <f>RaporSBDP!T106*40%</f>
        <v>0</v>
      </c>
      <c r="V105" s="14">
        <f>USSBDP!I105*60%</f>
        <v>0</v>
      </c>
      <c r="W105" s="91">
        <f t="shared" si="39"/>
        <v>0</v>
      </c>
      <c r="X105" s="90">
        <f>RaporPJOK!T106*40%</f>
        <v>0</v>
      </c>
      <c r="Y105" s="14">
        <f>USPJOK!I105*60%</f>
        <v>0</v>
      </c>
      <c r="Z105" s="91">
        <f t="shared" si="40"/>
        <v>0</v>
      </c>
      <c r="AA105" s="90">
        <f>RaporM1!T106*40%</f>
        <v>0</v>
      </c>
      <c r="AB105" s="14">
        <f>USMULOK1!I105*60%</f>
        <v>0</v>
      </c>
      <c r="AC105" s="91">
        <f t="shared" si="41"/>
        <v>0</v>
      </c>
      <c r="AD105" s="90">
        <f>RaporM2!T106*40%</f>
        <v>0</v>
      </c>
      <c r="AE105" s="14">
        <f>USMULOK2!I105*60%</f>
        <v>0</v>
      </c>
      <c r="AF105" s="91">
        <f t="shared" si="42"/>
        <v>0</v>
      </c>
      <c r="AG105" s="90">
        <f>RaporM3!T106*40%</f>
        <v>0</v>
      </c>
      <c r="AH105" s="14">
        <f>USMULOK3!I105*60%</f>
        <v>0</v>
      </c>
      <c r="AI105" s="91">
        <f t="shared" si="43"/>
        <v>0</v>
      </c>
    </row>
    <row r="106" spans="1:35" x14ac:dyDescent="0.25">
      <c r="A106" s="64"/>
      <c r="B106" s="14"/>
      <c r="C106" s="90">
        <f>' RaporPAI'!T107*40%</f>
        <v>0</v>
      </c>
      <c r="D106" s="14">
        <f>USPAI!I106*60%</f>
        <v>0</v>
      </c>
      <c r="E106" s="91">
        <f t="shared" si="33"/>
        <v>0</v>
      </c>
      <c r="F106" s="90">
        <f>RaporPKn!T107*40%</f>
        <v>0</v>
      </c>
      <c r="G106" s="14">
        <f>USPKN!I106*60%</f>
        <v>0</v>
      </c>
      <c r="H106" s="91">
        <f t="shared" si="34"/>
        <v>0</v>
      </c>
      <c r="I106" s="90">
        <f>'RaporB.Ind'!T107*40%</f>
        <v>0</v>
      </c>
      <c r="J106" s="14">
        <f>USB.IND!I106*60%</f>
        <v>0</v>
      </c>
      <c r="K106" s="91">
        <f t="shared" si="35"/>
        <v>0</v>
      </c>
      <c r="L106" s="90">
        <f>RaporMat!T107*40%</f>
        <v>0</v>
      </c>
      <c r="M106" s="14">
        <f>USMAT!I106*60%</f>
        <v>0</v>
      </c>
      <c r="N106" s="91">
        <f t="shared" si="36"/>
        <v>0</v>
      </c>
      <c r="O106" s="90">
        <f>RaporIPA!T107*40%</f>
        <v>0</v>
      </c>
      <c r="P106" s="14">
        <f>USIPA!I106*60%</f>
        <v>0</v>
      </c>
      <c r="Q106" s="91">
        <f t="shared" si="37"/>
        <v>0</v>
      </c>
      <c r="R106" s="90">
        <f>RaporIPS!T107*40%</f>
        <v>0</v>
      </c>
      <c r="S106" s="14">
        <f>USIPS!I106*60%</f>
        <v>0</v>
      </c>
      <c r="T106" s="91">
        <f t="shared" si="38"/>
        <v>0</v>
      </c>
      <c r="U106" s="90">
        <f>RaporSBDP!T107*40%</f>
        <v>0</v>
      </c>
      <c r="V106" s="14">
        <f>USSBDP!I106*60%</f>
        <v>0</v>
      </c>
      <c r="W106" s="91">
        <f t="shared" si="39"/>
        <v>0</v>
      </c>
      <c r="X106" s="90">
        <f>RaporPJOK!T107*40%</f>
        <v>0</v>
      </c>
      <c r="Y106" s="14">
        <f>USPJOK!I106*60%</f>
        <v>0</v>
      </c>
      <c r="Z106" s="91">
        <f t="shared" si="40"/>
        <v>0</v>
      </c>
      <c r="AA106" s="90">
        <f>RaporM1!T107*40%</f>
        <v>0</v>
      </c>
      <c r="AB106" s="14">
        <f>USMULOK1!I106*60%</f>
        <v>0</v>
      </c>
      <c r="AC106" s="91">
        <f t="shared" si="41"/>
        <v>0</v>
      </c>
      <c r="AD106" s="90">
        <f>RaporM2!T107*40%</f>
        <v>0</v>
      </c>
      <c r="AE106" s="14">
        <f>USMULOK2!I106*60%</f>
        <v>0</v>
      </c>
      <c r="AF106" s="91">
        <f t="shared" si="42"/>
        <v>0</v>
      </c>
      <c r="AG106" s="90">
        <f>RaporM3!T107*40%</f>
        <v>0</v>
      </c>
      <c r="AH106" s="14">
        <f>USMULOK3!I106*60%</f>
        <v>0</v>
      </c>
      <c r="AI106" s="91">
        <f t="shared" si="43"/>
        <v>0</v>
      </c>
    </row>
    <row r="107" spans="1:35" x14ac:dyDescent="0.25">
      <c r="A107" s="64"/>
      <c r="B107" s="14"/>
      <c r="C107" s="90">
        <f>' RaporPAI'!T108*40%</f>
        <v>0</v>
      </c>
      <c r="D107" s="14">
        <f>USPAI!I107*60%</f>
        <v>0</v>
      </c>
      <c r="E107" s="91">
        <f t="shared" si="33"/>
        <v>0</v>
      </c>
      <c r="F107" s="90">
        <f>RaporPKn!T108*40%</f>
        <v>0</v>
      </c>
      <c r="G107" s="14">
        <f>USPKN!I107*60%</f>
        <v>0</v>
      </c>
      <c r="H107" s="91">
        <f t="shared" si="34"/>
        <v>0</v>
      </c>
      <c r="I107" s="90">
        <f>'RaporB.Ind'!T108*40%</f>
        <v>0</v>
      </c>
      <c r="J107" s="14">
        <f>USB.IND!I107*60%</f>
        <v>0</v>
      </c>
      <c r="K107" s="91">
        <f t="shared" si="35"/>
        <v>0</v>
      </c>
      <c r="L107" s="90">
        <f>RaporMat!T108*40%</f>
        <v>0</v>
      </c>
      <c r="M107" s="14">
        <f>USMAT!I107*60%</f>
        <v>0</v>
      </c>
      <c r="N107" s="91">
        <f t="shared" si="36"/>
        <v>0</v>
      </c>
      <c r="O107" s="90">
        <f>RaporIPA!T108*40%</f>
        <v>0</v>
      </c>
      <c r="P107" s="14">
        <f>USIPA!I107*60%</f>
        <v>0</v>
      </c>
      <c r="Q107" s="91">
        <f t="shared" si="37"/>
        <v>0</v>
      </c>
      <c r="R107" s="90">
        <f>RaporIPS!T108*40%</f>
        <v>0</v>
      </c>
      <c r="S107" s="14">
        <f>USIPS!I107*60%</f>
        <v>0</v>
      </c>
      <c r="T107" s="91">
        <f t="shared" si="38"/>
        <v>0</v>
      </c>
      <c r="U107" s="90">
        <f>RaporSBDP!T108*40%</f>
        <v>0</v>
      </c>
      <c r="V107" s="14">
        <f>USSBDP!I107*60%</f>
        <v>0</v>
      </c>
      <c r="W107" s="91">
        <f t="shared" si="39"/>
        <v>0</v>
      </c>
      <c r="X107" s="90">
        <f>RaporPJOK!T108*40%</f>
        <v>0</v>
      </c>
      <c r="Y107" s="14">
        <f>USPJOK!I107*60%</f>
        <v>0</v>
      </c>
      <c r="Z107" s="91">
        <f t="shared" si="40"/>
        <v>0</v>
      </c>
      <c r="AA107" s="90">
        <f>RaporM1!T108*40%</f>
        <v>0</v>
      </c>
      <c r="AB107" s="14">
        <f>USMULOK1!I107*60%</f>
        <v>0</v>
      </c>
      <c r="AC107" s="91">
        <f t="shared" si="41"/>
        <v>0</v>
      </c>
      <c r="AD107" s="90">
        <f>RaporM2!T108*40%</f>
        <v>0</v>
      </c>
      <c r="AE107" s="14">
        <f>USMULOK2!I107*60%</f>
        <v>0</v>
      </c>
      <c r="AF107" s="91">
        <f t="shared" si="42"/>
        <v>0</v>
      </c>
      <c r="AG107" s="90">
        <f>RaporM3!T108*40%</f>
        <v>0</v>
      </c>
      <c r="AH107" s="14">
        <f>USMULOK3!I107*60%</f>
        <v>0</v>
      </c>
      <c r="AI107" s="91">
        <f t="shared" si="43"/>
        <v>0</v>
      </c>
    </row>
    <row r="108" spans="1:35" x14ac:dyDescent="0.25">
      <c r="A108" s="64"/>
      <c r="B108" s="14"/>
      <c r="C108" s="90">
        <f>' RaporPAI'!T109*40%</f>
        <v>0</v>
      </c>
      <c r="D108" s="14">
        <f>USPAI!I108*60%</f>
        <v>0</v>
      </c>
      <c r="E108" s="91">
        <f t="shared" si="33"/>
        <v>0</v>
      </c>
      <c r="F108" s="90">
        <f>RaporPKn!T109*40%</f>
        <v>0</v>
      </c>
      <c r="G108" s="14">
        <f>USPKN!I108*60%</f>
        <v>0</v>
      </c>
      <c r="H108" s="91">
        <f t="shared" si="34"/>
        <v>0</v>
      </c>
      <c r="I108" s="90">
        <f>'RaporB.Ind'!T109*40%</f>
        <v>0</v>
      </c>
      <c r="J108" s="14">
        <f>USB.IND!I108*60%</f>
        <v>0</v>
      </c>
      <c r="K108" s="91">
        <f t="shared" si="35"/>
        <v>0</v>
      </c>
      <c r="L108" s="90">
        <f>RaporMat!T109*40%</f>
        <v>0</v>
      </c>
      <c r="M108" s="14">
        <f>USMAT!I108*60%</f>
        <v>0</v>
      </c>
      <c r="N108" s="91">
        <f t="shared" si="36"/>
        <v>0</v>
      </c>
      <c r="O108" s="90">
        <f>RaporIPA!T109*40%</f>
        <v>0</v>
      </c>
      <c r="P108" s="14">
        <f>USIPA!I108*60%</f>
        <v>0</v>
      </c>
      <c r="Q108" s="91">
        <f t="shared" si="37"/>
        <v>0</v>
      </c>
      <c r="R108" s="90">
        <f>RaporIPS!T109*40%</f>
        <v>0</v>
      </c>
      <c r="S108" s="14">
        <f>USIPS!I108*60%</f>
        <v>0</v>
      </c>
      <c r="T108" s="91">
        <f t="shared" si="38"/>
        <v>0</v>
      </c>
      <c r="U108" s="90">
        <f>RaporSBDP!T109*40%</f>
        <v>0</v>
      </c>
      <c r="V108" s="14">
        <f>USSBDP!I108*60%</f>
        <v>0</v>
      </c>
      <c r="W108" s="91">
        <f t="shared" si="39"/>
        <v>0</v>
      </c>
      <c r="X108" s="90">
        <f>RaporPJOK!T109*40%</f>
        <v>0</v>
      </c>
      <c r="Y108" s="14">
        <f>USPJOK!I108*60%</f>
        <v>0</v>
      </c>
      <c r="Z108" s="91">
        <f t="shared" si="40"/>
        <v>0</v>
      </c>
      <c r="AA108" s="90">
        <f>RaporM1!T109*40%</f>
        <v>0</v>
      </c>
      <c r="AB108" s="14">
        <f>USMULOK1!I108*60%</f>
        <v>0</v>
      </c>
      <c r="AC108" s="91">
        <f t="shared" si="41"/>
        <v>0</v>
      </c>
      <c r="AD108" s="90">
        <f>RaporM2!T109*40%</f>
        <v>0</v>
      </c>
      <c r="AE108" s="14">
        <f>USMULOK2!I108*60%</f>
        <v>0</v>
      </c>
      <c r="AF108" s="91">
        <f t="shared" si="42"/>
        <v>0</v>
      </c>
      <c r="AG108" s="90">
        <f>RaporM3!T109*40%</f>
        <v>0</v>
      </c>
      <c r="AH108" s="14">
        <f>USMULOK3!I108*60%</f>
        <v>0</v>
      </c>
      <c r="AI108" s="91">
        <f t="shared" si="43"/>
        <v>0</v>
      </c>
    </row>
    <row r="109" spans="1:35" x14ac:dyDescent="0.25">
      <c r="A109" s="6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</row>
    <row r="110" spans="1:35" x14ac:dyDescent="0.25">
      <c r="A110" s="6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</row>
    <row r="111" spans="1:35" x14ac:dyDescent="0.25">
      <c r="A111" s="6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</row>
    <row r="112" spans="1:35" x14ac:dyDescent="0.25">
      <c r="A112" s="6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</row>
  </sheetData>
  <mergeCells count="25">
    <mergeCell ref="AI3:AI4"/>
    <mergeCell ref="B2:B4"/>
    <mergeCell ref="A2:A4"/>
    <mergeCell ref="C2:AI2"/>
    <mergeCell ref="AA3:AB3"/>
    <mergeCell ref="AC3:AC4"/>
    <mergeCell ref="AD3:AE3"/>
    <mergeCell ref="AF3:AF4"/>
    <mergeCell ref="AG3:AH3"/>
    <mergeCell ref="T3:T4"/>
    <mergeCell ref="U3:V3"/>
    <mergeCell ref="W3:W4"/>
    <mergeCell ref="X3:Y3"/>
    <mergeCell ref="Z3:Z4"/>
    <mergeCell ref="L3:M3"/>
    <mergeCell ref="N3:N4"/>
    <mergeCell ref="O3:P3"/>
    <mergeCell ref="Q3:Q4"/>
    <mergeCell ref="R3:S3"/>
    <mergeCell ref="C3:D3"/>
    <mergeCell ref="F3:G3"/>
    <mergeCell ref="E3:E4"/>
    <mergeCell ref="H3:H4"/>
    <mergeCell ref="K3:K4"/>
    <mergeCell ref="I3:J3"/>
  </mergeCells>
  <hyperlinks>
    <hyperlink ref="AF1" r:id="rId1" display="pujiutami2307@gmail.com" xr:uid="{00000000-0004-0000-1900-000000000000}"/>
  </hyperlinks>
  <pageMargins left="0.7" right="0.7" top="0.75" bottom="0.75" header="0.3" footer="0.3"/>
  <pageSetup orientation="portrait" horizontalDpi="0" verticalDpi="0" r:id="rId2"/>
  <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92D050"/>
  </sheetPr>
  <dimension ref="A1:S201"/>
  <sheetViews>
    <sheetView workbookViewId="0"/>
  </sheetViews>
  <sheetFormatPr defaultRowHeight="15" x14ac:dyDescent="0.25"/>
  <cols>
    <col min="1" max="1" width="5.42578125" customWidth="1"/>
    <col min="2" max="2" width="25.42578125" customWidth="1"/>
    <col min="3" max="4" width="9.140625" style="67"/>
    <col min="5" max="5" width="10.42578125" style="67" customWidth="1"/>
    <col min="6" max="14" width="9.140625" style="67"/>
    <col min="15" max="15" width="10.28515625" style="67" customWidth="1"/>
    <col min="16" max="16" width="9.140625" style="67"/>
    <col min="17" max="17" width="15.85546875" customWidth="1"/>
  </cols>
  <sheetData>
    <row r="1" spans="1:19" s="95" customFormat="1" ht="34.5" customHeight="1" x14ac:dyDescent="0.5">
      <c r="A1" s="94"/>
      <c r="B1" s="106" t="s">
        <v>175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</row>
    <row r="2" spans="1:19" x14ac:dyDescent="0.25">
      <c r="A2" s="166" t="s">
        <v>26</v>
      </c>
      <c r="B2" s="165" t="s">
        <v>191</v>
      </c>
      <c r="C2" s="164" t="s">
        <v>192</v>
      </c>
      <c r="D2" s="164" t="s">
        <v>193</v>
      </c>
      <c r="E2" s="164" t="s">
        <v>194</v>
      </c>
      <c r="F2" s="164" t="s">
        <v>195</v>
      </c>
      <c r="G2" s="164" t="s">
        <v>183</v>
      </c>
      <c r="H2" s="164" t="s">
        <v>184</v>
      </c>
      <c r="I2" s="164" t="s">
        <v>185</v>
      </c>
      <c r="J2" s="164" t="s">
        <v>196</v>
      </c>
      <c r="K2" s="164" t="s">
        <v>197</v>
      </c>
      <c r="L2" s="164"/>
      <c r="M2" s="164"/>
      <c r="N2" s="164"/>
      <c r="O2" s="163" t="s">
        <v>141</v>
      </c>
      <c r="P2" s="164" t="s">
        <v>198</v>
      </c>
      <c r="Q2" s="162" t="s">
        <v>227</v>
      </c>
    </row>
    <row r="3" spans="1:19" x14ac:dyDescent="0.25">
      <c r="A3" s="166"/>
      <c r="B3" s="165"/>
      <c r="C3" s="164"/>
      <c r="D3" s="164"/>
      <c r="E3" s="164"/>
      <c r="F3" s="164"/>
      <c r="G3" s="164"/>
      <c r="H3" s="164"/>
      <c r="I3" s="164"/>
      <c r="J3" s="164"/>
      <c r="K3" s="96" t="s">
        <v>199</v>
      </c>
      <c r="L3" s="96" t="s">
        <v>200</v>
      </c>
      <c r="M3" s="96" t="s">
        <v>201</v>
      </c>
      <c r="N3" s="96" t="s">
        <v>202</v>
      </c>
      <c r="O3" s="163"/>
      <c r="P3" s="164"/>
      <c r="Q3" s="162"/>
    </row>
    <row r="4" spans="1:19" x14ac:dyDescent="0.25">
      <c r="A4" s="166"/>
      <c r="B4" s="165"/>
      <c r="C4" s="96" t="s">
        <v>229</v>
      </c>
      <c r="D4" s="96" t="s">
        <v>229</v>
      </c>
      <c r="E4" s="96" t="s">
        <v>229</v>
      </c>
      <c r="F4" s="96" t="s">
        <v>229</v>
      </c>
      <c r="G4" s="96" t="s">
        <v>229</v>
      </c>
      <c r="H4" s="96" t="s">
        <v>229</v>
      </c>
      <c r="I4" s="96" t="s">
        <v>229</v>
      </c>
      <c r="J4" s="96" t="s">
        <v>229</v>
      </c>
      <c r="K4" s="96" t="s">
        <v>229</v>
      </c>
      <c r="L4" s="96" t="s">
        <v>229</v>
      </c>
      <c r="M4" s="96" t="s">
        <v>229</v>
      </c>
      <c r="N4" s="96" t="s">
        <v>229</v>
      </c>
      <c r="O4" s="163"/>
      <c r="P4" s="164"/>
      <c r="Q4" s="162"/>
    </row>
    <row r="5" spans="1:19" x14ac:dyDescent="0.25">
      <c r="A5" s="166"/>
      <c r="B5" s="165"/>
      <c r="C5" s="97">
        <v>60</v>
      </c>
      <c r="D5" s="97">
        <v>60</v>
      </c>
      <c r="E5" s="97">
        <v>60</v>
      </c>
      <c r="F5" s="97">
        <v>40</v>
      </c>
      <c r="G5" s="97">
        <v>60</v>
      </c>
      <c r="H5" s="97">
        <v>60</v>
      </c>
      <c r="I5" s="97">
        <v>70</v>
      </c>
      <c r="J5" s="97">
        <v>70</v>
      </c>
      <c r="K5" s="97">
        <v>60</v>
      </c>
      <c r="L5" s="97">
        <v>60</v>
      </c>
      <c r="M5" s="97">
        <v>60</v>
      </c>
      <c r="N5" s="97">
        <v>60</v>
      </c>
      <c r="O5" s="163"/>
      <c r="P5" s="164"/>
      <c r="Q5" s="162"/>
    </row>
    <row r="6" spans="1:19" ht="15.75" x14ac:dyDescent="0.25">
      <c r="A6" s="14">
        <v>1</v>
      </c>
      <c r="B6" s="14" t="str">
        <f>'DAFTAR SISWA'!D6</f>
        <v>Adya Woro Anggraeni</v>
      </c>
      <c r="C6" s="66">
        <f>'Nilai Final'!E5</f>
        <v>59.559999999999995</v>
      </c>
      <c r="D6" s="66">
        <f>'Nilai Final'!H5</f>
        <v>62.16</v>
      </c>
      <c r="E6" s="66">
        <f>'Nilai Final'!K5</f>
        <v>60.8</v>
      </c>
      <c r="F6" s="66">
        <f>'Nilai Final'!N5</f>
        <v>60.08</v>
      </c>
      <c r="G6" s="66">
        <f>'Nilai Final'!Q5</f>
        <v>61.16</v>
      </c>
      <c r="H6" s="66">
        <f>'Nilai Final'!T5</f>
        <v>64.16</v>
      </c>
      <c r="I6" s="66">
        <f>'Nilai Final'!W5</f>
        <v>64.16</v>
      </c>
      <c r="J6" s="66">
        <f>'Nilai Final'!Z5</f>
        <v>63.56</v>
      </c>
      <c r="K6" s="66">
        <f>'Nilai Final'!AC5</f>
        <v>66.44</v>
      </c>
      <c r="L6" s="66">
        <f>'Nilai Final'!AF5</f>
        <v>63.56</v>
      </c>
      <c r="M6" s="64"/>
      <c r="N6" s="66">
        <f>'Nilai Final'!AI5</f>
        <v>61.16</v>
      </c>
      <c r="O6" s="66">
        <f>AVERAGE(C6:N6)</f>
        <v>62.436363636363623</v>
      </c>
      <c r="P6" s="64">
        <f>RANK(O6,$O$6:$O$44,0)</f>
        <v>1</v>
      </c>
      <c r="Q6" s="102" t="str">
        <f t="shared" ref="Q6:Q11" si="0">IF(O6&lt;$S$6,"TIDAK LULUS",IF(O6&gt;$S$6,"LULUS"))</f>
        <v>LULUS</v>
      </c>
      <c r="S6" s="67">
        <f>SKM!$E$8</f>
        <v>50</v>
      </c>
    </row>
    <row r="7" spans="1:19" ht="15.75" x14ac:dyDescent="0.25">
      <c r="A7" s="14">
        <v>2</v>
      </c>
      <c r="B7" s="14" t="str">
        <f>'DAFTAR SISWA'!D7</f>
        <v>Amanda Nikeisya Sudibyo</v>
      </c>
      <c r="C7" s="66">
        <f>'Nilai Final'!E6</f>
        <v>52.279999999999994</v>
      </c>
      <c r="D7" s="66">
        <f>'Nilai Final'!H6</f>
        <v>47.239999999999995</v>
      </c>
      <c r="E7" s="66">
        <f>'Nilai Final'!K6</f>
        <v>47.239999999999995</v>
      </c>
      <c r="F7" s="66">
        <f>'Nilai Final'!N6</f>
        <v>47.239999999999995</v>
      </c>
      <c r="G7" s="66">
        <f>'Nilai Final'!Q6</f>
        <v>47.239999999999995</v>
      </c>
      <c r="H7" s="66">
        <f>'Nilai Final'!T6</f>
        <v>47.239999999999995</v>
      </c>
      <c r="I7" s="66">
        <f>'Nilai Final'!W6</f>
        <v>47.239999999999995</v>
      </c>
      <c r="J7" s="66">
        <f>'Nilai Final'!Z6</f>
        <v>47.239999999999995</v>
      </c>
      <c r="K7" s="66">
        <f>'Nilai Final'!AC6</f>
        <v>47.239999999999995</v>
      </c>
      <c r="L7" s="66">
        <f>'Nilai Final'!AF6</f>
        <v>47.239999999999995</v>
      </c>
      <c r="M7" s="64"/>
      <c r="N7" s="66">
        <f>'Nilai Final'!AI6</f>
        <v>47.239999999999995</v>
      </c>
      <c r="O7" s="66">
        <f t="shared" ref="O7:O40" si="1">AVERAGE(C7:N7)</f>
        <v>47.698181818181823</v>
      </c>
      <c r="P7" s="64">
        <f t="shared" ref="P7:P41" si="2">RANK(O7,$O$6:$O$44,0)</f>
        <v>3</v>
      </c>
      <c r="Q7" s="102" t="str">
        <f t="shared" si="0"/>
        <v>TIDAK LULUS</v>
      </c>
    </row>
    <row r="8" spans="1:19" ht="15.75" x14ac:dyDescent="0.25">
      <c r="A8" s="14">
        <v>3</v>
      </c>
      <c r="B8" s="14" t="str">
        <f>'DAFTAR SISWA'!D8</f>
        <v>Bimo Anggamahenda</v>
      </c>
      <c r="C8" s="66">
        <f>'Nilai Final'!E7</f>
        <v>0.8</v>
      </c>
      <c r="D8" s="66">
        <f>'Nilai Final'!H7</f>
        <v>0.8</v>
      </c>
      <c r="E8" s="66">
        <f>'Nilai Final'!K7</f>
        <v>0.8</v>
      </c>
      <c r="F8" s="66">
        <f>'Nilai Final'!N7</f>
        <v>0.8</v>
      </c>
      <c r="G8" s="66">
        <f>'Nilai Final'!Q7</f>
        <v>0.8</v>
      </c>
      <c r="H8" s="66">
        <f>'Nilai Final'!T7</f>
        <v>0.8</v>
      </c>
      <c r="I8" s="66">
        <f>'Nilai Final'!W7</f>
        <v>0.8</v>
      </c>
      <c r="J8" s="66">
        <f>'Nilai Final'!Z7</f>
        <v>0.8</v>
      </c>
      <c r="K8" s="66">
        <f>'Nilai Final'!AC7</f>
        <v>0.8</v>
      </c>
      <c r="L8" s="66">
        <f>'Nilai Final'!AF7</f>
        <v>0.8</v>
      </c>
      <c r="M8" s="64"/>
      <c r="N8" s="66">
        <f>'Nilai Final'!AI7</f>
        <v>0.8</v>
      </c>
      <c r="O8" s="66">
        <f t="shared" si="1"/>
        <v>0.79999999999999993</v>
      </c>
      <c r="P8" s="64">
        <f t="shared" si="2"/>
        <v>13</v>
      </c>
      <c r="Q8" s="102" t="str">
        <f t="shared" si="0"/>
        <v>TIDAK LULUS</v>
      </c>
    </row>
    <row r="9" spans="1:19" ht="15.75" x14ac:dyDescent="0.25">
      <c r="A9" s="14">
        <v>4</v>
      </c>
      <c r="B9" s="14" t="str">
        <f>'DAFTAR SISWA'!D9</f>
        <v>Bungah Rizki Rokhimah</v>
      </c>
      <c r="C9" s="66">
        <f>'Nilai Final'!E8</f>
        <v>4.4400000000000004</v>
      </c>
      <c r="D9" s="66">
        <f>'Nilai Final'!H8</f>
        <v>4.4400000000000004</v>
      </c>
      <c r="E9" s="66">
        <f>'Nilai Final'!K8</f>
        <v>4.4400000000000004</v>
      </c>
      <c r="F9" s="66">
        <f>'Nilai Final'!N8</f>
        <v>4.4400000000000004</v>
      </c>
      <c r="G9" s="66">
        <f>'Nilai Final'!Q8</f>
        <v>4.4400000000000004</v>
      </c>
      <c r="H9" s="66">
        <f>'Nilai Final'!T8</f>
        <v>4.4400000000000004</v>
      </c>
      <c r="I9" s="66">
        <f>'Nilai Final'!W8</f>
        <v>4.4400000000000004</v>
      </c>
      <c r="J9" s="66">
        <f>'Nilai Final'!Z8</f>
        <v>45.239999999999995</v>
      </c>
      <c r="K9" s="66">
        <f>'Nilai Final'!AC8</f>
        <v>45.239999999999995</v>
      </c>
      <c r="L9" s="66">
        <f>'Nilai Final'!AF8</f>
        <v>45.239999999999995</v>
      </c>
      <c r="M9" s="64"/>
      <c r="N9" s="66">
        <f>'Nilai Final'!AI8</f>
        <v>45.239999999999995</v>
      </c>
      <c r="O9" s="66">
        <f t="shared" si="1"/>
        <v>19.276363636363634</v>
      </c>
      <c r="P9" s="64">
        <f t="shared" si="2"/>
        <v>4</v>
      </c>
      <c r="Q9" s="102" t="str">
        <f t="shared" si="0"/>
        <v>TIDAK LULUS</v>
      </c>
    </row>
    <row r="10" spans="1:19" ht="15.75" x14ac:dyDescent="0.25">
      <c r="A10" s="14">
        <v>5</v>
      </c>
      <c r="B10" s="14" t="str">
        <f>'DAFTAR SISWA'!D10</f>
        <v>Enggar Megawantoro</v>
      </c>
      <c r="C10" s="66">
        <f>'Nilai Final'!E9</f>
        <v>6.76</v>
      </c>
      <c r="D10" s="66">
        <f>'Nilai Final'!H9</f>
        <v>1.64</v>
      </c>
      <c r="E10" s="66">
        <f>'Nilai Final'!K9</f>
        <v>1.64</v>
      </c>
      <c r="F10" s="66">
        <f>'Nilai Final'!N9</f>
        <v>6.76</v>
      </c>
      <c r="G10" s="66">
        <f>'Nilai Final'!Q9</f>
        <v>1.64</v>
      </c>
      <c r="H10" s="66">
        <f>'Nilai Final'!T9</f>
        <v>1.64</v>
      </c>
      <c r="I10" s="66">
        <f>'Nilai Final'!W9</f>
        <v>1.64</v>
      </c>
      <c r="J10" s="66">
        <f>'Nilai Final'!Z9</f>
        <v>1.64</v>
      </c>
      <c r="K10" s="66">
        <f>'Nilai Final'!AC9</f>
        <v>1.64</v>
      </c>
      <c r="L10" s="66">
        <f>'Nilai Final'!AF9</f>
        <v>1.64</v>
      </c>
      <c r="M10" s="64"/>
      <c r="N10" s="66">
        <f>'Nilai Final'!AI9</f>
        <v>1.64</v>
      </c>
      <c r="O10" s="66">
        <f t="shared" si="1"/>
        <v>2.5709090909090913</v>
      </c>
      <c r="P10" s="64">
        <f t="shared" si="2"/>
        <v>6</v>
      </c>
      <c r="Q10" s="102" t="str">
        <f t="shared" si="0"/>
        <v>TIDAK LULUS</v>
      </c>
    </row>
    <row r="11" spans="1:19" ht="15.75" x14ac:dyDescent="0.25">
      <c r="A11" s="14">
        <v>6</v>
      </c>
      <c r="B11" s="14" t="str">
        <f>'DAFTAR SISWA'!D11</f>
        <v xml:space="preserve">Firman Ainur Rahmad </v>
      </c>
      <c r="C11" s="66">
        <f>'Nilai Final'!E10</f>
        <v>1.52</v>
      </c>
      <c r="D11" s="66">
        <f>'Nilai Final'!H10</f>
        <v>1.52</v>
      </c>
      <c r="E11" s="66">
        <f>'Nilai Final'!K10</f>
        <v>1.52</v>
      </c>
      <c r="F11" s="66">
        <f>'Nilai Final'!N10</f>
        <v>1.52</v>
      </c>
      <c r="G11" s="66">
        <f>'Nilai Final'!Q10</f>
        <v>1.52</v>
      </c>
      <c r="H11" s="66">
        <f>'Nilai Final'!T10</f>
        <v>1.52</v>
      </c>
      <c r="I11" s="66">
        <f>'Nilai Final'!W10</f>
        <v>1.52</v>
      </c>
      <c r="J11" s="66">
        <f>'Nilai Final'!Z10</f>
        <v>1.52</v>
      </c>
      <c r="K11" s="66">
        <f>'Nilai Final'!AC10</f>
        <v>1.52</v>
      </c>
      <c r="L11" s="66">
        <f>'Nilai Final'!AF10</f>
        <v>1.52</v>
      </c>
      <c r="M11" s="64"/>
      <c r="N11" s="66">
        <f>'Nilai Final'!AI10</f>
        <v>1.52</v>
      </c>
      <c r="O11" s="66">
        <f t="shared" si="1"/>
        <v>1.5199999999999998</v>
      </c>
      <c r="P11" s="64">
        <f t="shared" si="2"/>
        <v>8</v>
      </c>
      <c r="Q11" s="102" t="str">
        <f t="shared" si="0"/>
        <v>TIDAK LULUS</v>
      </c>
    </row>
    <row r="12" spans="1:19" ht="15.75" x14ac:dyDescent="0.25">
      <c r="A12" s="14">
        <v>7</v>
      </c>
      <c r="B12" s="14" t="str">
        <f>'DAFTAR SISWA'!D12</f>
        <v>Indra Setyawan</v>
      </c>
      <c r="C12" s="66">
        <f>'Nilai Final'!E11</f>
        <v>1.4000000000000001</v>
      </c>
      <c r="D12" s="66">
        <f>'Nilai Final'!H11</f>
        <v>1.4000000000000001</v>
      </c>
      <c r="E12" s="66">
        <f>'Nilai Final'!K11</f>
        <v>1.4000000000000001</v>
      </c>
      <c r="F12" s="66">
        <f>'Nilai Final'!N11</f>
        <v>1.4000000000000001</v>
      </c>
      <c r="G12" s="66">
        <f>'Nilai Final'!Q11</f>
        <v>1.4000000000000001</v>
      </c>
      <c r="H12" s="66">
        <f>'Nilai Final'!T11</f>
        <v>1.4000000000000001</v>
      </c>
      <c r="I12" s="66">
        <f>'Nilai Final'!W11</f>
        <v>1.4000000000000001</v>
      </c>
      <c r="J12" s="66">
        <f>'Nilai Final'!Z11</f>
        <v>1.4000000000000001</v>
      </c>
      <c r="K12" s="66">
        <f>'Nilai Final'!AC11</f>
        <v>1.4000000000000001</v>
      </c>
      <c r="L12" s="66">
        <f>'Nilai Final'!AF11</f>
        <v>1.4000000000000001</v>
      </c>
      <c r="M12" s="64"/>
      <c r="N12" s="66">
        <f>'Nilai Final'!AI11</f>
        <v>1.4000000000000001</v>
      </c>
      <c r="O12" s="66">
        <f t="shared" si="1"/>
        <v>1.4000000000000001</v>
      </c>
      <c r="P12" s="64">
        <f t="shared" si="2"/>
        <v>9</v>
      </c>
      <c r="Q12" s="102" t="str">
        <f t="shared" ref="Q12:Q35" si="3">IF(O12&lt;$S$6,"TIDAK LULUS",IF(O12&gt;$S$6,"LULUS"))</f>
        <v>TIDAK LULUS</v>
      </c>
    </row>
    <row r="13" spans="1:19" ht="15.75" x14ac:dyDescent="0.25">
      <c r="A13" s="14">
        <v>8</v>
      </c>
      <c r="B13" s="14" t="str">
        <f>'DAFTAR SISWA'!D13</f>
        <v>Ismi Nur Fadilah</v>
      </c>
      <c r="C13" s="66">
        <f>'Nilai Final'!E12</f>
        <v>7.76</v>
      </c>
      <c r="D13" s="66">
        <f>'Nilai Final'!H12</f>
        <v>1.2800000000000002</v>
      </c>
      <c r="E13" s="66">
        <f>'Nilai Final'!K12</f>
        <v>1.2800000000000002</v>
      </c>
      <c r="F13" s="66">
        <f>'Nilai Final'!N12</f>
        <v>1.2800000000000002</v>
      </c>
      <c r="G13" s="66">
        <f>'Nilai Final'!Q12</f>
        <v>1.2800000000000002</v>
      </c>
      <c r="H13" s="66">
        <f>'Nilai Final'!T12</f>
        <v>1.2800000000000002</v>
      </c>
      <c r="I13" s="66">
        <f>'Nilai Final'!W12</f>
        <v>1.2800000000000002</v>
      </c>
      <c r="J13" s="66">
        <f>'Nilai Final'!Z12</f>
        <v>1.2800000000000002</v>
      </c>
      <c r="K13" s="66">
        <f>'Nilai Final'!AC12</f>
        <v>1.2800000000000002</v>
      </c>
      <c r="L13" s="66">
        <f>'Nilai Final'!AF12</f>
        <v>1.2800000000000002</v>
      </c>
      <c r="M13" s="64"/>
      <c r="N13" s="66">
        <f>'Nilai Final'!AI12</f>
        <v>1.2800000000000002</v>
      </c>
      <c r="O13" s="66">
        <f t="shared" si="1"/>
        <v>1.86909090909091</v>
      </c>
      <c r="P13" s="64">
        <f t="shared" si="2"/>
        <v>7</v>
      </c>
      <c r="Q13" s="102" t="str">
        <f t="shared" si="3"/>
        <v>TIDAK LULUS</v>
      </c>
    </row>
    <row r="14" spans="1:19" ht="15.75" x14ac:dyDescent="0.25">
      <c r="A14" s="14">
        <v>9</v>
      </c>
      <c r="B14" s="14" t="str">
        <f>'DAFTAR SISWA'!D14</f>
        <v>Jordan Ahmad Kautsar</v>
      </c>
      <c r="C14" s="66">
        <f>'Nilai Final'!E13</f>
        <v>1.1599999999999999</v>
      </c>
      <c r="D14" s="66">
        <f>'Nilai Final'!H13</f>
        <v>1.1599999999999999</v>
      </c>
      <c r="E14" s="66">
        <f>'Nilai Final'!K13</f>
        <v>1.1599999999999999</v>
      </c>
      <c r="F14" s="66">
        <f>'Nilai Final'!N13</f>
        <v>1.1599999999999999</v>
      </c>
      <c r="G14" s="66">
        <f>'Nilai Final'!Q13</f>
        <v>1.1599999999999999</v>
      </c>
      <c r="H14" s="66">
        <f>'Nilai Final'!T13</f>
        <v>1.1599999999999999</v>
      </c>
      <c r="I14" s="66">
        <f>'Nilai Final'!W13</f>
        <v>1.1599999999999999</v>
      </c>
      <c r="J14" s="66">
        <f>'Nilai Final'!Z13</f>
        <v>1.1599999999999999</v>
      </c>
      <c r="K14" s="66">
        <f>'Nilai Final'!AC13</f>
        <v>1.1599999999999999</v>
      </c>
      <c r="L14" s="66">
        <f>'Nilai Final'!AF13</f>
        <v>1.1599999999999999</v>
      </c>
      <c r="M14" s="64"/>
      <c r="N14" s="66">
        <f>'Nilai Final'!AI13</f>
        <v>1.1599999999999999</v>
      </c>
      <c r="O14" s="66">
        <f t="shared" si="1"/>
        <v>1.1599999999999999</v>
      </c>
      <c r="P14" s="64">
        <f t="shared" si="2"/>
        <v>10</v>
      </c>
      <c r="Q14" s="102" t="str">
        <f t="shared" si="3"/>
        <v>TIDAK LULUS</v>
      </c>
    </row>
    <row r="15" spans="1:19" ht="15.75" x14ac:dyDescent="0.25">
      <c r="A15" s="14">
        <v>10</v>
      </c>
      <c r="B15" s="14" t="str">
        <f>'DAFTAR SISWA'!D15</f>
        <v xml:space="preserve">Kahfila Zahra Aulia </v>
      </c>
      <c r="C15" s="66">
        <f>'Nilai Final'!E14</f>
        <v>1.04</v>
      </c>
      <c r="D15" s="66">
        <f>'Nilai Final'!H14</f>
        <v>1.04</v>
      </c>
      <c r="E15" s="66">
        <f>'Nilai Final'!K14</f>
        <v>1.04</v>
      </c>
      <c r="F15" s="66">
        <f>'Nilai Final'!N14</f>
        <v>1.04</v>
      </c>
      <c r="G15" s="66">
        <f>'Nilai Final'!Q14</f>
        <v>1.04</v>
      </c>
      <c r="H15" s="66">
        <f>'Nilai Final'!T14</f>
        <v>1.04</v>
      </c>
      <c r="I15" s="66">
        <f>'Nilai Final'!W14</f>
        <v>1.04</v>
      </c>
      <c r="J15" s="66">
        <f>'Nilai Final'!Z14</f>
        <v>1.04</v>
      </c>
      <c r="K15" s="66">
        <f>'Nilai Final'!AC14</f>
        <v>1.04</v>
      </c>
      <c r="L15" s="66">
        <f>'Nilai Final'!AF14</f>
        <v>1.04</v>
      </c>
      <c r="M15" s="64"/>
      <c r="N15" s="66">
        <f>'Nilai Final'!AI14</f>
        <v>1.04</v>
      </c>
      <c r="O15" s="66">
        <f t="shared" si="1"/>
        <v>1.0399999999999998</v>
      </c>
      <c r="P15" s="64">
        <f t="shared" si="2"/>
        <v>11</v>
      </c>
      <c r="Q15" s="102" t="str">
        <f t="shared" si="3"/>
        <v>TIDAK LULUS</v>
      </c>
    </row>
    <row r="16" spans="1:19" ht="15.75" x14ac:dyDescent="0.25">
      <c r="A16" s="14">
        <v>11</v>
      </c>
      <c r="B16" s="14" t="str">
        <f>'DAFTAR SISWA'!D16</f>
        <v>Marvin Aditya Pratama</v>
      </c>
      <c r="C16" s="66">
        <f>'Nilai Final'!E15</f>
        <v>0.91999999999999993</v>
      </c>
      <c r="D16" s="66">
        <f>'Nilai Final'!H15</f>
        <v>0.91999999999999993</v>
      </c>
      <c r="E16" s="66">
        <f>'Nilai Final'!K15</f>
        <v>0.91999999999999993</v>
      </c>
      <c r="F16" s="66">
        <f>'Nilai Final'!N15</f>
        <v>0.91999999999999993</v>
      </c>
      <c r="G16" s="66">
        <f>'Nilai Final'!Q15</f>
        <v>0.91999999999999993</v>
      </c>
      <c r="H16" s="66">
        <f>'Nilai Final'!T15</f>
        <v>0.91999999999999993</v>
      </c>
      <c r="I16" s="66">
        <f>'Nilai Final'!W15</f>
        <v>0.91999999999999993</v>
      </c>
      <c r="J16" s="66">
        <f>'Nilai Final'!Z15</f>
        <v>0.91999999999999993</v>
      </c>
      <c r="K16" s="66">
        <f>'Nilai Final'!AC15</f>
        <v>0.91999999999999993</v>
      </c>
      <c r="L16" s="66">
        <f>'Nilai Final'!AF15</f>
        <v>0.91999999999999993</v>
      </c>
      <c r="M16" s="64"/>
      <c r="N16" s="66">
        <f>'Nilai Final'!AI15</f>
        <v>0.91999999999999993</v>
      </c>
      <c r="O16" s="66">
        <f t="shared" si="1"/>
        <v>0.91999999999999993</v>
      </c>
      <c r="P16" s="64">
        <f t="shared" si="2"/>
        <v>12</v>
      </c>
      <c r="Q16" s="102" t="str">
        <f t="shared" si="3"/>
        <v>TIDAK LULUS</v>
      </c>
    </row>
    <row r="17" spans="1:17" ht="15.75" x14ac:dyDescent="0.25">
      <c r="A17" s="14">
        <v>12</v>
      </c>
      <c r="B17" s="14" t="str">
        <f>'DAFTAR SISWA'!D17</f>
        <v>Muhammad Jibril Al Hafidz</v>
      </c>
      <c r="C17" s="66">
        <f>'Nilai Final'!E16</f>
        <v>0.8</v>
      </c>
      <c r="D17" s="66">
        <f>'Nilai Final'!H16</f>
        <v>0.8</v>
      </c>
      <c r="E17" s="66">
        <f>'Nilai Final'!K16</f>
        <v>0.8</v>
      </c>
      <c r="F17" s="66">
        <f>'Nilai Final'!N16</f>
        <v>0.8</v>
      </c>
      <c r="G17" s="66">
        <f>'Nilai Final'!Q16</f>
        <v>0.8</v>
      </c>
      <c r="H17" s="66">
        <f>'Nilai Final'!T16</f>
        <v>0.8</v>
      </c>
      <c r="I17" s="66">
        <f>'Nilai Final'!W16</f>
        <v>0.8</v>
      </c>
      <c r="J17" s="66">
        <f>'Nilai Final'!Z16</f>
        <v>0.8</v>
      </c>
      <c r="K17" s="66">
        <f>'Nilai Final'!AC16</f>
        <v>0.8</v>
      </c>
      <c r="L17" s="66">
        <f>'Nilai Final'!AF16</f>
        <v>0.8</v>
      </c>
      <c r="M17" s="64"/>
      <c r="N17" s="66">
        <f>'Nilai Final'!AI16</f>
        <v>0.8</v>
      </c>
      <c r="O17" s="66">
        <f t="shared" si="1"/>
        <v>0.79999999999999993</v>
      </c>
      <c r="P17" s="64">
        <f t="shared" si="2"/>
        <v>13</v>
      </c>
      <c r="Q17" s="102" t="str">
        <f t="shared" si="3"/>
        <v>TIDAK LULUS</v>
      </c>
    </row>
    <row r="18" spans="1:17" ht="15.75" x14ac:dyDescent="0.25">
      <c r="A18" s="14">
        <v>13</v>
      </c>
      <c r="B18" s="14" t="str">
        <f>'DAFTAR SISWA'!D18</f>
        <v>Muhammad Khoirun Hanafi</v>
      </c>
      <c r="C18" s="66">
        <f>'Nilai Final'!E17</f>
        <v>0.68</v>
      </c>
      <c r="D18" s="66">
        <f>'Nilai Final'!H17</f>
        <v>0.68</v>
      </c>
      <c r="E18" s="66">
        <f>'Nilai Final'!K17</f>
        <v>0.68</v>
      </c>
      <c r="F18" s="66">
        <f>'Nilai Final'!N17</f>
        <v>0.68</v>
      </c>
      <c r="G18" s="66">
        <f>'Nilai Final'!Q17</f>
        <v>0.68</v>
      </c>
      <c r="H18" s="66">
        <f>'Nilai Final'!T17</f>
        <v>0.68</v>
      </c>
      <c r="I18" s="66">
        <f>'Nilai Final'!W17</f>
        <v>0.68</v>
      </c>
      <c r="J18" s="66">
        <f>'Nilai Final'!Z17</f>
        <v>0.68</v>
      </c>
      <c r="K18" s="66">
        <f>'Nilai Final'!AC17</f>
        <v>0.68</v>
      </c>
      <c r="L18" s="66">
        <f>'Nilai Final'!AF17</f>
        <v>0.68</v>
      </c>
      <c r="M18" s="64"/>
      <c r="N18" s="66">
        <f>'Nilai Final'!AI17</f>
        <v>0.68</v>
      </c>
      <c r="O18" s="66">
        <f t="shared" si="1"/>
        <v>0.67999999999999983</v>
      </c>
      <c r="P18" s="64">
        <f t="shared" si="2"/>
        <v>15</v>
      </c>
      <c r="Q18" s="102" t="str">
        <f t="shared" si="3"/>
        <v>TIDAK LULUS</v>
      </c>
    </row>
    <row r="19" spans="1:17" ht="15.75" x14ac:dyDescent="0.25">
      <c r="A19" s="14">
        <v>14</v>
      </c>
      <c r="B19" s="14" t="str">
        <f>'DAFTAR SISWA'!D19</f>
        <v>Nila Nafira</v>
      </c>
      <c r="C19" s="66">
        <f>'Nilai Final'!E18</f>
        <v>0.55999999999999994</v>
      </c>
      <c r="D19" s="66">
        <f>'Nilai Final'!H18</f>
        <v>0.55999999999999994</v>
      </c>
      <c r="E19" s="66">
        <f>'Nilai Final'!K18</f>
        <v>0.55999999999999994</v>
      </c>
      <c r="F19" s="66">
        <f>'Nilai Final'!N18</f>
        <v>0.55999999999999994</v>
      </c>
      <c r="G19" s="66">
        <f>'Nilai Final'!Q18</f>
        <v>0.55999999999999994</v>
      </c>
      <c r="H19" s="66">
        <f>'Nilai Final'!T18</f>
        <v>0.55999999999999994</v>
      </c>
      <c r="I19" s="66">
        <f>'Nilai Final'!W18</f>
        <v>0.55999999999999994</v>
      </c>
      <c r="J19" s="66">
        <f>'Nilai Final'!Z18</f>
        <v>0.55999999999999994</v>
      </c>
      <c r="K19" s="66">
        <f>'Nilai Final'!AC18</f>
        <v>0.55999999999999994</v>
      </c>
      <c r="L19" s="66">
        <f>'Nilai Final'!AF18</f>
        <v>0.55999999999999994</v>
      </c>
      <c r="M19" s="64"/>
      <c r="N19" s="66">
        <f>'Nilai Final'!AI18</f>
        <v>0.55999999999999994</v>
      </c>
      <c r="O19" s="66">
        <f t="shared" si="1"/>
        <v>0.55999999999999983</v>
      </c>
      <c r="P19" s="64">
        <f t="shared" si="2"/>
        <v>16</v>
      </c>
      <c r="Q19" s="102" t="str">
        <f t="shared" si="3"/>
        <v>TIDAK LULUS</v>
      </c>
    </row>
    <row r="20" spans="1:17" ht="15.75" x14ac:dyDescent="0.25">
      <c r="A20" s="14">
        <v>15</v>
      </c>
      <c r="B20" s="14" t="str">
        <f>'DAFTAR SISWA'!D20</f>
        <v xml:space="preserve">Oktavia Vivi Novita </v>
      </c>
      <c r="C20" s="66">
        <f>'Nilai Final'!E19</f>
        <v>0.44000000000000083</v>
      </c>
      <c r="D20" s="66">
        <f>'Nilai Final'!H19</f>
        <v>0.44000000000000083</v>
      </c>
      <c r="E20" s="66">
        <f>'Nilai Final'!K19</f>
        <v>0.44000000000000083</v>
      </c>
      <c r="F20" s="66">
        <f>'Nilai Final'!N19</f>
        <v>0.44000000000000083</v>
      </c>
      <c r="G20" s="66">
        <f>'Nilai Final'!Q19</f>
        <v>0.44000000000000083</v>
      </c>
      <c r="H20" s="66">
        <f>'Nilai Final'!T19</f>
        <v>0.44000000000000083</v>
      </c>
      <c r="I20" s="66">
        <f>'Nilai Final'!W19</f>
        <v>0.44000000000000083</v>
      </c>
      <c r="J20" s="66">
        <f>'Nilai Final'!Z19</f>
        <v>0.44000000000000083</v>
      </c>
      <c r="K20" s="66">
        <f>'Nilai Final'!AC19</f>
        <v>0.44000000000000083</v>
      </c>
      <c r="L20" s="66">
        <f>'Nilai Final'!AF19</f>
        <v>0.44000000000000083</v>
      </c>
      <c r="M20" s="64"/>
      <c r="N20" s="66">
        <f>'Nilai Final'!AI19</f>
        <v>0.44000000000000083</v>
      </c>
      <c r="O20" s="66">
        <f t="shared" si="1"/>
        <v>0.44000000000000078</v>
      </c>
      <c r="P20" s="64">
        <f t="shared" si="2"/>
        <v>17</v>
      </c>
      <c r="Q20" s="102" t="str">
        <f t="shared" si="3"/>
        <v>TIDAK LULUS</v>
      </c>
    </row>
    <row r="21" spans="1:17" ht="15.75" x14ac:dyDescent="0.25">
      <c r="A21" s="14">
        <v>16</v>
      </c>
      <c r="B21" s="14" t="str">
        <f>'DAFTAR SISWA'!D21</f>
        <v>Patricia Chiquitita</v>
      </c>
      <c r="C21" s="66">
        <f>'Nilai Final'!E20</f>
        <v>0.32000000000000173</v>
      </c>
      <c r="D21" s="66">
        <f>'Nilai Final'!H20</f>
        <v>0.32000000000000173</v>
      </c>
      <c r="E21" s="66">
        <f>'Nilai Final'!K20</f>
        <v>0.32000000000000173</v>
      </c>
      <c r="F21" s="66">
        <f>'Nilai Final'!N20</f>
        <v>0.32000000000000173</v>
      </c>
      <c r="G21" s="66">
        <f>'Nilai Final'!Q20</f>
        <v>0.32000000000000173</v>
      </c>
      <c r="H21" s="66">
        <f>'Nilai Final'!T20</f>
        <v>0.32000000000000173</v>
      </c>
      <c r="I21" s="66">
        <f>'Nilai Final'!W20</f>
        <v>0.32000000000000173</v>
      </c>
      <c r="J21" s="66">
        <f>'Nilai Final'!Z20</f>
        <v>0.32000000000000173</v>
      </c>
      <c r="K21" s="66">
        <f>'Nilai Final'!AC20</f>
        <v>0.32000000000000173</v>
      </c>
      <c r="L21" s="66">
        <f>'Nilai Final'!AF20</f>
        <v>0.32000000000000173</v>
      </c>
      <c r="M21" s="64"/>
      <c r="N21" s="66">
        <f>'Nilai Final'!AI20</f>
        <v>0.32000000000000173</v>
      </c>
      <c r="O21" s="66">
        <f t="shared" si="1"/>
        <v>0.32000000000000167</v>
      </c>
      <c r="P21" s="64">
        <f t="shared" si="2"/>
        <v>18</v>
      </c>
      <c r="Q21" s="102" t="str">
        <f t="shared" si="3"/>
        <v>TIDAK LULUS</v>
      </c>
    </row>
    <row r="22" spans="1:17" ht="15.75" x14ac:dyDescent="0.25">
      <c r="A22" s="14">
        <v>17</v>
      </c>
      <c r="B22" s="14" t="str">
        <f>'DAFTAR SISWA'!D22</f>
        <v>Rafa Aditya</v>
      </c>
      <c r="C22" s="66">
        <f>'Nilai Final'!E21</f>
        <v>0.20000000000000157</v>
      </c>
      <c r="D22" s="66">
        <f>'Nilai Final'!H21</f>
        <v>0.20000000000000157</v>
      </c>
      <c r="E22" s="66">
        <f>'Nilai Final'!K21</f>
        <v>0.20000000000000157</v>
      </c>
      <c r="F22" s="66">
        <f>'Nilai Final'!N21</f>
        <v>0.20000000000000157</v>
      </c>
      <c r="G22" s="66">
        <f>'Nilai Final'!Q21</f>
        <v>0.20000000000000157</v>
      </c>
      <c r="H22" s="66">
        <f>'Nilai Final'!T21</f>
        <v>0.20000000000000157</v>
      </c>
      <c r="I22" s="66">
        <f>'Nilai Final'!W21</f>
        <v>0.20000000000000157</v>
      </c>
      <c r="J22" s="66">
        <f>'Nilai Final'!Z21</f>
        <v>0.20000000000000157</v>
      </c>
      <c r="K22" s="66">
        <f>'Nilai Final'!AC21</f>
        <v>0.20000000000000157</v>
      </c>
      <c r="L22" s="66">
        <f>'Nilai Final'!AF21</f>
        <v>0.20000000000000157</v>
      </c>
      <c r="M22" s="64"/>
      <c r="N22" s="66">
        <f>'Nilai Final'!AI21</f>
        <v>0.20000000000000157</v>
      </c>
      <c r="O22" s="66">
        <f t="shared" si="1"/>
        <v>0.20000000000000154</v>
      </c>
      <c r="P22" s="64">
        <f t="shared" si="2"/>
        <v>19</v>
      </c>
      <c r="Q22" s="102" t="str">
        <f t="shared" si="3"/>
        <v>TIDAK LULUS</v>
      </c>
    </row>
    <row r="23" spans="1:17" ht="15.75" x14ac:dyDescent="0.25">
      <c r="A23" s="14">
        <v>18</v>
      </c>
      <c r="B23" s="14" t="str">
        <f>'DAFTAR SISWA'!D23</f>
        <v>Rifah Akaya Udin</v>
      </c>
      <c r="C23" s="66">
        <f>'Nilai Final'!E22</f>
        <v>8.000000000000157E-2</v>
      </c>
      <c r="D23" s="66">
        <f>'Nilai Final'!H22</f>
        <v>8.000000000000157E-2</v>
      </c>
      <c r="E23" s="66">
        <f>'Nilai Final'!K22</f>
        <v>8.000000000000157E-2</v>
      </c>
      <c r="F23" s="66">
        <f>'Nilai Final'!N22</f>
        <v>8.000000000000157E-2</v>
      </c>
      <c r="G23" s="66">
        <f>'Nilai Final'!Q22</f>
        <v>8.000000000000157E-2</v>
      </c>
      <c r="H23" s="66">
        <f>'Nilai Final'!T22</f>
        <v>8.000000000000157E-2</v>
      </c>
      <c r="I23" s="66">
        <f>'Nilai Final'!W22</f>
        <v>8.000000000000157E-2</v>
      </c>
      <c r="J23" s="66">
        <f>'Nilai Final'!Z22</f>
        <v>8.000000000000157E-2</v>
      </c>
      <c r="K23" s="66">
        <f>'Nilai Final'!AC22</f>
        <v>8.000000000000157E-2</v>
      </c>
      <c r="L23" s="66">
        <f>'Nilai Final'!AF22</f>
        <v>8.000000000000157E-2</v>
      </c>
      <c r="M23" s="64"/>
      <c r="N23" s="66">
        <f>'Nilai Final'!AI22</f>
        <v>8.000000000000157E-2</v>
      </c>
      <c r="O23" s="66">
        <f t="shared" si="1"/>
        <v>8.0000000000001584E-2</v>
      </c>
      <c r="P23" s="64">
        <f t="shared" si="2"/>
        <v>20</v>
      </c>
      <c r="Q23" s="102" t="str">
        <f t="shared" si="3"/>
        <v>TIDAK LULUS</v>
      </c>
    </row>
    <row r="24" spans="1:17" ht="15.75" x14ac:dyDescent="0.25">
      <c r="A24" s="14">
        <v>19</v>
      </c>
      <c r="B24" s="14" t="str">
        <f>'DAFTAR SISWA'!D24</f>
        <v>Rifky Ardiansyah</v>
      </c>
      <c r="C24" s="66">
        <f>'Nilai Final'!E23</f>
        <v>-3.9999999999998294E-2</v>
      </c>
      <c r="D24" s="66">
        <f>'Nilai Final'!H23</f>
        <v>-3.9999999999998294E-2</v>
      </c>
      <c r="E24" s="66">
        <f>'Nilai Final'!K23</f>
        <v>-3.9999999999998294E-2</v>
      </c>
      <c r="F24" s="66">
        <f>'Nilai Final'!N23</f>
        <v>-3.9999999999998294E-2</v>
      </c>
      <c r="G24" s="66">
        <f>'Nilai Final'!Q23</f>
        <v>-3.9999999999998294E-2</v>
      </c>
      <c r="H24" s="66">
        <f>'Nilai Final'!T23</f>
        <v>-3.9999999999998294E-2</v>
      </c>
      <c r="I24" s="66">
        <f>'Nilai Final'!W23</f>
        <v>-3.9999999999998294E-2</v>
      </c>
      <c r="J24" s="66">
        <f>'Nilai Final'!Z23</f>
        <v>-3.9999999999998294E-2</v>
      </c>
      <c r="K24" s="66">
        <f>'Nilai Final'!AC23</f>
        <v>-3.9999999999998294E-2</v>
      </c>
      <c r="L24" s="66">
        <f>'Nilai Final'!AF23</f>
        <v>-3.9999999999998294E-2</v>
      </c>
      <c r="M24" s="64"/>
      <c r="N24" s="66">
        <f>'Nilai Final'!AI23</f>
        <v>-3.9999999999998294E-2</v>
      </c>
      <c r="O24" s="66">
        <f t="shared" si="1"/>
        <v>-3.9999999999998301E-2</v>
      </c>
      <c r="P24" s="64">
        <f t="shared" si="2"/>
        <v>31</v>
      </c>
      <c r="Q24" s="102" t="str">
        <f t="shared" si="3"/>
        <v>TIDAK LULUS</v>
      </c>
    </row>
    <row r="25" spans="1:17" ht="15.75" x14ac:dyDescent="0.25">
      <c r="A25" s="14">
        <v>20</v>
      </c>
      <c r="B25" s="14" t="str">
        <f>'DAFTAR SISWA'!D25</f>
        <v>Rizal Hendriawan</v>
      </c>
      <c r="C25" s="66">
        <f>'Nilai Final'!E24</f>
        <v>-0.15999999999999831</v>
      </c>
      <c r="D25" s="66">
        <f>'Nilai Final'!H24</f>
        <v>-0.15999999999999831</v>
      </c>
      <c r="E25" s="66">
        <f>'Nilai Final'!K24</f>
        <v>-0.15999999999999831</v>
      </c>
      <c r="F25" s="66">
        <f>'Nilai Final'!N24</f>
        <v>-0.15999999999999831</v>
      </c>
      <c r="G25" s="66">
        <f>'Nilai Final'!Q24</f>
        <v>-0.15999999999999831</v>
      </c>
      <c r="H25" s="66">
        <f>'Nilai Final'!T24</f>
        <v>-0.15999999999999831</v>
      </c>
      <c r="I25" s="66">
        <f>'Nilai Final'!W24</f>
        <v>-0.15999999999999831</v>
      </c>
      <c r="J25" s="66">
        <f>'Nilai Final'!Z24</f>
        <v>-0.15999999999999831</v>
      </c>
      <c r="K25" s="66">
        <f>'Nilai Final'!AC24</f>
        <v>-0.15999999999999831</v>
      </c>
      <c r="L25" s="66">
        <f>'Nilai Final'!AF24</f>
        <v>-0.15999999999999831</v>
      </c>
      <c r="M25" s="64"/>
      <c r="N25" s="66">
        <f>'Nilai Final'!AI24</f>
        <v>-0.15999999999999831</v>
      </c>
      <c r="O25" s="66">
        <f t="shared" si="1"/>
        <v>-0.15999999999999834</v>
      </c>
      <c r="P25" s="64">
        <f t="shared" si="2"/>
        <v>32</v>
      </c>
      <c r="Q25" s="102" t="str">
        <f t="shared" si="3"/>
        <v>TIDAK LULUS</v>
      </c>
    </row>
    <row r="26" spans="1:17" ht="15.75" x14ac:dyDescent="0.25">
      <c r="A26" s="14">
        <v>21</v>
      </c>
      <c r="B26" s="14" t="str">
        <f>'DAFTAR SISWA'!D26</f>
        <v>Robiyatul Adawiyah</v>
      </c>
      <c r="C26" s="66">
        <f>'Nilai Final'!E25</f>
        <v>47.72</v>
      </c>
      <c r="D26" s="66">
        <f>'Nilai Final'!H25</f>
        <v>47.72</v>
      </c>
      <c r="E26" s="66">
        <f>'Nilai Final'!K25</f>
        <v>47.72</v>
      </c>
      <c r="F26" s="66">
        <f>'Nilai Final'!N25</f>
        <v>47.72</v>
      </c>
      <c r="G26" s="66">
        <f>'Nilai Final'!Q25</f>
        <v>47.72</v>
      </c>
      <c r="H26" s="66">
        <f>'Nilai Final'!T25</f>
        <v>47.72</v>
      </c>
      <c r="I26" s="66">
        <f>'Nilai Final'!W25</f>
        <v>47.72</v>
      </c>
      <c r="J26" s="66">
        <f>'Nilai Final'!Z25</f>
        <v>47.72</v>
      </c>
      <c r="K26" s="66">
        <f>'Nilai Final'!AC25</f>
        <v>47.72</v>
      </c>
      <c r="L26" s="66">
        <f>'Nilai Final'!AF25</f>
        <v>47.72</v>
      </c>
      <c r="M26" s="64"/>
      <c r="N26" s="66">
        <f>'Nilai Final'!AI25</f>
        <v>47.72</v>
      </c>
      <c r="O26" s="66">
        <f t="shared" si="1"/>
        <v>47.720000000000006</v>
      </c>
      <c r="P26" s="64">
        <f t="shared" si="2"/>
        <v>2</v>
      </c>
      <c r="Q26" s="102" t="str">
        <f t="shared" si="3"/>
        <v>TIDAK LULUS</v>
      </c>
    </row>
    <row r="27" spans="1:17" ht="15.75" x14ac:dyDescent="0.25">
      <c r="A27" s="14">
        <v>22</v>
      </c>
      <c r="B27" s="14" t="str">
        <f>'DAFTAR SISWA'!D27</f>
        <v>Safitri Ayu Wulandari</v>
      </c>
      <c r="C27" s="66">
        <f>'Nilai Final'!E26</f>
        <v>-0.4</v>
      </c>
      <c r="D27" s="66">
        <f>'Nilai Final'!H26</f>
        <v>-0.4</v>
      </c>
      <c r="E27" s="66">
        <f>'Nilai Final'!K26</f>
        <v>-0.4</v>
      </c>
      <c r="F27" s="66">
        <f>'Nilai Final'!N26</f>
        <v>-0.4</v>
      </c>
      <c r="G27" s="66">
        <f>'Nilai Final'!Q26</f>
        <v>-0.4</v>
      </c>
      <c r="H27" s="66">
        <f>'Nilai Final'!T26</f>
        <v>-0.4</v>
      </c>
      <c r="I27" s="66">
        <f>'Nilai Final'!W26</f>
        <v>-0.4</v>
      </c>
      <c r="J27" s="66">
        <f>'Nilai Final'!Z26</f>
        <v>-0.4</v>
      </c>
      <c r="K27" s="66">
        <f>'Nilai Final'!AC26</f>
        <v>-0.4</v>
      </c>
      <c r="L27" s="66">
        <f>'Nilai Final'!AF26</f>
        <v>-0.4</v>
      </c>
      <c r="M27" s="64"/>
      <c r="N27" s="66">
        <f>'Nilai Final'!AI26</f>
        <v>-0.4</v>
      </c>
      <c r="O27" s="66">
        <f t="shared" si="1"/>
        <v>-0.39999999999999997</v>
      </c>
      <c r="P27" s="64">
        <f t="shared" si="2"/>
        <v>33</v>
      </c>
      <c r="Q27" s="102" t="str">
        <f t="shared" si="3"/>
        <v>TIDAK LULUS</v>
      </c>
    </row>
    <row r="28" spans="1:17" ht="15.75" x14ac:dyDescent="0.25">
      <c r="A28" s="14">
        <v>23</v>
      </c>
      <c r="B28" s="14" t="str">
        <f>'DAFTAR SISWA'!D28</f>
        <v xml:space="preserve">Saira Rachman </v>
      </c>
      <c r="C28" s="66">
        <f>'Nilai Final'!E27</f>
        <v>-0.52</v>
      </c>
      <c r="D28" s="66">
        <f>'Nilai Final'!H27</f>
        <v>-0.52</v>
      </c>
      <c r="E28" s="66">
        <f>'Nilai Final'!K27</f>
        <v>-0.52</v>
      </c>
      <c r="F28" s="66">
        <f>'Nilai Final'!N27</f>
        <v>-0.52</v>
      </c>
      <c r="G28" s="66">
        <f>'Nilai Final'!Q27</f>
        <v>-0.52</v>
      </c>
      <c r="H28" s="66">
        <f>'Nilai Final'!T27</f>
        <v>-0.52</v>
      </c>
      <c r="I28" s="66">
        <f>'Nilai Final'!W27</f>
        <v>-0.52</v>
      </c>
      <c r="J28" s="66">
        <f>'Nilai Final'!Z27</f>
        <v>-0.52</v>
      </c>
      <c r="K28" s="66">
        <f>'Nilai Final'!AC27</f>
        <v>-0.52</v>
      </c>
      <c r="L28" s="66">
        <f>'Nilai Final'!AF27</f>
        <v>-0.52</v>
      </c>
      <c r="M28" s="64"/>
      <c r="N28" s="66">
        <f>'Nilai Final'!AI27</f>
        <v>-0.52</v>
      </c>
      <c r="O28" s="66">
        <f t="shared" si="1"/>
        <v>-0.51999999999999991</v>
      </c>
      <c r="P28" s="64">
        <f t="shared" si="2"/>
        <v>34</v>
      </c>
      <c r="Q28" s="102" t="str">
        <f t="shared" si="3"/>
        <v>TIDAK LULUS</v>
      </c>
    </row>
    <row r="29" spans="1:17" ht="15.75" x14ac:dyDescent="0.25">
      <c r="A29" s="14">
        <v>24</v>
      </c>
      <c r="B29" s="14" t="str">
        <f>'DAFTAR SISWA'!D29</f>
        <v>Sisca Indriani Harsari</v>
      </c>
      <c r="C29" s="66">
        <f>'Nilai Final'!E28</f>
        <v>4.16</v>
      </c>
      <c r="D29" s="66">
        <f>'Nilai Final'!H28</f>
        <v>4.16</v>
      </c>
      <c r="E29" s="66">
        <f>'Nilai Final'!K28</f>
        <v>4.16</v>
      </c>
      <c r="F29" s="66">
        <f>'Nilai Final'!N28</f>
        <v>4.16</v>
      </c>
      <c r="G29" s="66">
        <f>'Nilai Final'!Q28</f>
        <v>4.16</v>
      </c>
      <c r="H29" s="66">
        <f>'Nilai Final'!T28</f>
        <v>4.16</v>
      </c>
      <c r="I29" s="66">
        <f>'Nilai Final'!W28</f>
        <v>4.16</v>
      </c>
      <c r="J29" s="66">
        <f>'Nilai Final'!Z28</f>
        <v>4.16</v>
      </c>
      <c r="K29" s="66">
        <f>'Nilai Final'!AC28</f>
        <v>4.16</v>
      </c>
      <c r="L29" s="66">
        <f>'Nilai Final'!AF28</f>
        <v>4.16</v>
      </c>
      <c r="M29" s="64"/>
      <c r="N29" s="66">
        <f>'Nilai Final'!AI28</f>
        <v>4.16</v>
      </c>
      <c r="O29" s="66">
        <f t="shared" si="1"/>
        <v>4.1599999999999993</v>
      </c>
      <c r="P29" s="64">
        <f t="shared" si="2"/>
        <v>5</v>
      </c>
      <c r="Q29" s="102" t="str">
        <f t="shared" si="3"/>
        <v>TIDAK LULUS</v>
      </c>
    </row>
    <row r="30" spans="1:17" ht="15.75" x14ac:dyDescent="0.25">
      <c r="A30" s="14">
        <v>25</v>
      </c>
      <c r="B30" s="14" t="str">
        <f>'DAFTAR SISWA'!D30</f>
        <v>Zaidan Arley</v>
      </c>
      <c r="C30" s="66">
        <f>'Nilai Final'!E29</f>
        <v>-0.76</v>
      </c>
      <c r="D30" s="66">
        <f>'Nilai Final'!H29</f>
        <v>-0.76</v>
      </c>
      <c r="E30" s="66">
        <f>'Nilai Final'!K29</f>
        <v>-0.76</v>
      </c>
      <c r="F30" s="66">
        <f>'Nilai Final'!N29</f>
        <v>-0.76</v>
      </c>
      <c r="G30" s="66">
        <f>'Nilai Final'!Q29</f>
        <v>-0.76</v>
      </c>
      <c r="H30" s="66">
        <f>'Nilai Final'!T29</f>
        <v>-0.76</v>
      </c>
      <c r="I30" s="66">
        <f>'Nilai Final'!W29</f>
        <v>-0.76</v>
      </c>
      <c r="J30" s="66">
        <f>'Nilai Final'!Z29</f>
        <v>-0.76</v>
      </c>
      <c r="K30" s="66">
        <f>'Nilai Final'!AC29</f>
        <v>-0.76</v>
      </c>
      <c r="L30" s="66">
        <f>'Nilai Final'!AF29</f>
        <v>-0.76</v>
      </c>
      <c r="M30" s="64"/>
      <c r="N30" s="66">
        <f>'Nilai Final'!AI29</f>
        <v>-0.76</v>
      </c>
      <c r="O30" s="66">
        <f t="shared" si="1"/>
        <v>-0.7599999999999999</v>
      </c>
      <c r="P30" s="64">
        <f t="shared" si="2"/>
        <v>35</v>
      </c>
      <c r="Q30" s="102" t="str">
        <f t="shared" si="3"/>
        <v>TIDAK LULUS</v>
      </c>
    </row>
    <row r="31" spans="1:17" ht="15.75" x14ac:dyDescent="0.25">
      <c r="A31" s="14"/>
      <c r="B31" s="14"/>
      <c r="C31" s="66">
        <f>'Nilai Final'!E30</f>
        <v>0</v>
      </c>
      <c r="D31" s="66">
        <f>'Nilai Final'!H30</f>
        <v>0</v>
      </c>
      <c r="E31" s="66">
        <f>'Nilai Final'!K30</f>
        <v>0</v>
      </c>
      <c r="F31" s="66">
        <f>'Nilai Final'!N30</f>
        <v>0</v>
      </c>
      <c r="G31" s="66">
        <f>'Nilai Final'!Q30</f>
        <v>0</v>
      </c>
      <c r="H31" s="66">
        <f>'Nilai Final'!T30</f>
        <v>0</v>
      </c>
      <c r="I31" s="66">
        <f>'Nilai Final'!W30</f>
        <v>0</v>
      </c>
      <c r="J31" s="66">
        <f>'Nilai Final'!Z30</f>
        <v>0</v>
      </c>
      <c r="K31" s="66">
        <f>'Nilai Final'!AC30</f>
        <v>0</v>
      </c>
      <c r="L31" s="66">
        <f>'Nilai Final'!AF30</f>
        <v>0</v>
      </c>
      <c r="M31" s="64"/>
      <c r="N31" s="66">
        <f>'Nilai Final'!AI30</f>
        <v>0</v>
      </c>
      <c r="O31" s="66">
        <f t="shared" si="1"/>
        <v>0</v>
      </c>
      <c r="P31" s="64">
        <f t="shared" si="2"/>
        <v>21</v>
      </c>
      <c r="Q31" s="102" t="str">
        <f t="shared" si="3"/>
        <v>TIDAK LULUS</v>
      </c>
    </row>
    <row r="32" spans="1:17" ht="15.75" x14ac:dyDescent="0.25">
      <c r="A32" s="14"/>
      <c r="B32" s="14"/>
      <c r="C32" s="66">
        <f>'Nilai Final'!E31</f>
        <v>0</v>
      </c>
      <c r="D32" s="66">
        <f>'Nilai Final'!H31</f>
        <v>0</v>
      </c>
      <c r="E32" s="66">
        <f>'Nilai Final'!K31</f>
        <v>0</v>
      </c>
      <c r="F32" s="66">
        <f>'Nilai Final'!N31</f>
        <v>0</v>
      </c>
      <c r="G32" s="66">
        <f>'Nilai Final'!Q31</f>
        <v>0</v>
      </c>
      <c r="H32" s="66">
        <f>'Nilai Final'!T31</f>
        <v>0</v>
      </c>
      <c r="I32" s="66">
        <f>'Nilai Final'!W31</f>
        <v>0</v>
      </c>
      <c r="J32" s="66">
        <f>'Nilai Final'!Z31</f>
        <v>0</v>
      </c>
      <c r="K32" s="66">
        <f>'Nilai Final'!AC31</f>
        <v>0</v>
      </c>
      <c r="L32" s="66">
        <f>'Nilai Final'!AF31</f>
        <v>0</v>
      </c>
      <c r="M32" s="64"/>
      <c r="N32" s="66">
        <f>'Nilai Final'!AI31</f>
        <v>0</v>
      </c>
      <c r="O32" s="66">
        <f t="shared" si="1"/>
        <v>0</v>
      </c>
      <c r="P32" s="64">
        <f t="shared" si="2"/>
        <v>21</v>
      </c>
      <c r="Q32" s="102" t="str">
        <f t="shared" si="3"/>
        <v>TIDAK LULUS</v>
      </c>
    </row>
    <row r="33" spans="1:17" ht="15.75" x14ac:dyDescent="0.25">
      <c r="A33" s="14"/>
      <c r="B33" s="14"/>
      <c r="C33" s="66">
        <f>'Nilai Final'!E32</f>
        <v>0</v>
      </c>
      <c r="D33" s="66">
        <f>'Nilai Final'!H32</f>
        <v>0</v>
      </c>
      <c r="E33" s="66">
        <f>'Nilai Final'!K32</f>
        <v>0</v>
      </c>
      <c r="F33" s="66">
        <f>'Nilai Final'!N32</f>
        <v>0</v>
      </c>
      <c r="G33" s="66">
        <f>'Nilai Final'!Q32</f>
        <v>0</v>
      </c>
      <c r="H33" s="66">
        <f>'Nilai Final'!T32</f>
        <v>0</v>
      </c>
      <c r="I33" s="66">
        <f>'Nilai Final'!W32</f>
        <v>0</v>
      </c>
      <c r="J33" s="66">
        <f>'Nilai Final'!Z32</f>
        <v>0</v>
      </c>
      <c r="K33" s="66">
        <f>'Nilai Final'!AC32</f>
        <v>0</v>
      </c>
      <c r="L33" s="66">
        <f>'Nilai Final'!AF32</f>
        <v>0</v>
      </c>
      <c r="M33" s="64"/>
      <c r="N33" s="66">
        <f>'Nilai Final'!AI32</f>
        <v>0</v>
      </c>
      <c r="O33" s="66">
        <f t="shared" si="1"/>
        <v>0</v>
      </c>
      <c r="P33" s="64">
        <f t="shared" si="2"/>
        <v>21</v>
      </c>
      <c r="Q33" s="102" t="str">
        <f t="shared" si="3"/>
        <v>TIDAK LULUS</v>
      </c>
    </row>
    <row r="34" spans="1:17" ht="15.75" x14ac:dyDescent="0.25">
      <c r="A34" s="14"/>
      <c r="B34" s="14"/>
      <c r="C34" s="66">
        <f>'Nilai Final'!E33</f>
        <v>0</v>
      </c>
      <c r="D34" s="66">
        <f>'Nilai Final'!H33</f>
        <v>0</v>
      </c>
      <c r="E34" s="66">
        <f>'Nilai Final'!K33</f>
        <v>0</v>
      </c>
      <c r="F34" s="66">
        <f>'Nilai Final'!N33</f>
        <v>0</v>
      </c>
      <c r="G34" s="66">
        <f>'Nilai Final'!Q33</f>
        <v>0</v>
      </c>
      <c r="H34" s="66">
        <f>'Nilai Final'!T33</f>
        <v>0</v>
      </c>
      <c r="I34" s="66">
        <f>'Nilai Final'!W33</f>
        <v>0</v>
      </c>
      <c r="J34" s="66">
        <f>'Nilai Final'!Z33</f>
        <v>0</v>
      </c>
      <c r="K34" s="66">
        <f>'Nilai Final'!AC33</f>
        <v>0</v>
      </c>
      <c r="L34" s="66">
        <f>'Nilai Final'!AF33</f>
        <v>0</v>
      </c>
      <c r="M34" s="64"/>
      <c r="N34" s="66">
        <f>'Nilai Final'!AI33</f>
        <v>0</v>
      </c>
      <c r="O34" s="66">
        <f t="shared" si="1"/>
        <v>0</v>
      </c>
      <c r="P34" s="64">
        <f t="shared" si="2"/>
        <v>21</v>
      </c>
      <c r="Q34" s="102" t="str">
        <f t="shared" si="3"/>
        <v>TIDAK LULUS</v>
      </c>
    </row>
    <row r="35" spans="1:17" ht="15.75" x14ac:dyDescent="0.25">
      <c r="A35" s="14"/>
      <c r="B35" s="14"/>
      <c r="C35" s="66">
        <f>'Nilai Final'!E34</f>
        <v>0</v>
      </c>
      <c r="D35" s="66">
        <f>'Nilai Final'!H34</f>
        <v>0</v>
      </c>
      <c r="E35" s="66">
        <f>'Nilai Final'!K34</f>
        <v>0</v>
      </c>
      <c r="F35" s="66">
        <f>'Nilai Final'!N34</f>
        <v>0</v>
      </c>
      <c r="G35" s="66">
        <f>'Nilai Final'!Q34</f>
        <v>0</v>
      </c>
      <c r="H35" s="66">
        <f>'Nilai Final'!T34</f>
        <v>0</v>
      </c>
      <c r="I35" s="66">
        <f>'Nilai Final'!W34</f>
        <v>0</v>
      </c>
      <c r="J35" s="66">
        <f>'Nilai Final'!Z34</f>
        <v>0</v>
      </c>
      <c r="K35" s="66">
        <f>'Nilai Final'!AC34</f>
        <v>0</v>
      </c>
      <c r="L35" s="66">
        <f>'Nilai Final'!AF34</f>
        <v>0</v>
      </c>
      <c r="M35" s="64"/>
      <c r="N35" s="66">
        <f>'Nilai Final'!AI34</f>
        <v>0</v>
      </c>
      <c r="O35" s="66">
        <f t="shared" si="1"/>
        <v>0</v>
      </c>
      <c r="P35" s="64">
        <f t="shared" si="2"/>
        <v>21</v>
      </c>
      <c r="Q35" s="102" t="str">
        <f t="shared" si="3"/>
        <v>TIDAK LULUS</v>
      </c>
    </row>
    <row r="36" spans="1:17" ht="15.75" x14ac:dyDescent="0.25">
      <c r="A36" s="14"/>
      <c r="B36" s="14"/>
      <c r="C36" s="66">
        <f>'Nilai Final'!E35</f>
        <v>0</v>
      </c>
      <c r="D36" s="66">
        <f>'Nilai Final'!H35</f>
        <v>0</v>
      </c>
      <c r="E36" s="66">
        <f>'Nilai Final'!K35</f>
        <v>0</v>
      </c>
      <c r="F36" s="66">
        <f>'Nilai Final'!N35</f>
        <v>0</v>
      </c>
      <c r="G36" s="66">
        <f>'Nilai Final'!Q35</f>
        <v>0</v>
      </c>
      <c r="H36" s="66">
        <f>'Nilai Final'!T35</f>
        <v>0</v>
      </c>
      <c r="I36" s="66">
        <f>'Nilai Final'!W35</f>
        <v>0</v>
      </c>
      <c r="J36" s="66">
        <f>'Nilai Final'!Z35</f>
        <v>0</v>
      </c>
      <c r="K36" s="66">
        <f>'Nilai Final'!AC35</f>
        <v>0</v>
      </c>
      <c r="L36" s="66">
        <f>'Nilai Final'!AF35</f>
        <v>0</v>
      </c>
      <c r="M36" s="64"/>
      <c r="N36" s="66">
        <f>'Nilai Final'!AI35</f>
        <v>0</v>
      </c>
      <c r="O36" s="66">
        <f t="shared" si="1"/>
        <v>0</v>
      </c>
      <c r="P36" s="64">
        <f t="shared" si="2"/>
        <v>21</v>
      </c>
      <c r="Q36" s="102"/>
    </row>
    <row r="37" spans="1:17" ht="18.75" x14ac:dyDescent="0.3">
      <c r="A37" s="14"/>
      <c r="B37" s="14"/>
      <c r="C37" s="64"/>
      <c r="D37" s="66">
        <f>'Nilai Final'!H36</f>
        <v>0</v>
      </c>
      <c r="E37" s="66">
        <f>'Nilai Final'!K36</f>
        <v>0</v>
      </c>
      <c r="F37" s="66">
        <f>'Nilai Final'!N36</f>
        <v>0</v>
      </c>
      <c r="G37" s="66">
        <f>'Nilai Final'!Q36</f>
        <v>0</v>
      </c>
      <c r="H37" s="66">
        <f>'Nilai Final'!T36</f>
        <v>0</v>
      </c>
      <c r="I37" s="66">
        <f>'Nilai Final'!W36</f>
        <v>0</v>
      </c>
      <c r="J37" s="66">
        <f>'Nilai Final'!Z36</f>
        <v>0</v>
      </c>
      <c r="K37" s="66">
        <f>'Nilai Final'!AC36</f>
        <v>0</v>
      </c>
      <c r="L37" s="66">
        <f>'Nilai Final'!AF36</f>
        <v>0</v>
      </c>
      <c r="M37" s="64"/>
      <c r="N37" s="66">
        <f>'Nilai Final'!AI36</f>
        <v>0</v>
      </c>
      <c r="O37" s="66">
        <f t="shared" si="1"/>
        <v>0</v>
      </c>
      <c r="P37" s="64">
        <f t="shared" si="2"/>
        <v>21</v>
      </c>
      <c r="Q37" s="101"/>
    </row>
    <row r="38" spans="1:17" x14ac:dyDescent="0.25">
      <c r="A38" s="14"/>
      <c r="B38" s="14"/>
      <c r="C38" s="64"/>
      <c r="D38" s="66">
        <f>'Nilai Final'!H37</f>
        <v>0</v>
      </c>
      <c r="E38" s="66">
        <f>'Nilai Final'!K37</f>
        <v>0</v>
      </c>
      <c r="F38" s="66">
        <f>'Nilai Final'!N37</f>
        <v>0</v>
      </c>
      <c r="G38" s="66">
        <f>'Nilai Final'!Q37</f>
        <v>0</v>
      </c>
      <c r="H38" s="66">
        <f>'Nilai Final'!T37</f>
        <v>0</v>
      </c>
      <c r="I38" s="66">
        <f>'Nilai Final'!W37</f>
        <v>0</v>
      </c>
      <c r="J38" s="66">
        <f>'Nilai Final'!Z37</f>
        <v>0</v>
      </c>
      <c r="K38" s="66">
        <f>'Nilai Final'!AC37</f>
        <v>0</v>
      </c>
      <c r="L38" s="66">
        <f>'Nilai Final'!AF37</f>
        <v>0</v>
      </c>
      <c r="M38" s="64"/>
      <c r="N38" s="66">
        <f>'Nilai Final'!AI37</f>
        <v>0</v>
      </c>
      <c r="O38" s="66">
        <f t="shared" si="1"/>
        <v>0</v>
      </c>
      <c r="P38" s="64">
        <f t="shared" si="2"/>
        <v>21</v>
      </c>
      <c r="Q38" s="14"/>
    </row>
    <row r="39" spans="1:17" x14ac:dyDescent="0.25">
      <c r="A39" s="14"/>
      <c r="B39" s="14"/>
      <c r="C39" s="64"/>
      <c r="D39" s="66">
        <f>'Nilai Final'!H38</f>
        <v>0</v>
      </c>
      <c r="E39" s="66">
        <f>'Nilai Final'!K38</f>
        <v>0</v>
      </c>
      <c r="F39" s="66">
        <f>'Nilai Final'!N38</f>
        <v>0</v>
      </c>
      <c r="G39" s="64"/>
      <c r="H39" s="66">
        <f>'Nilai Final'!T38</f>
        <v>0</v>
      </c>
      <c r="I39" s="66">
        <f>'Nilai Final'!W38</f>
        <v>0</v>
      </c>
      <c r="J39" s="66">
        <f>'Nilai Final'!Z38</f>
        <v>0</v>
      </c>
      <c r="K39" s="66">
        <f>'Nilai Final'!AC38</f>
        <v>0</v>
      </c>
      <c r="L39" s="66">
        <f>'Nilai Final'!AF38</f>
        <v>0</v>
      </c>
      <c r="M39" s="64"/>
      <c r="N39" s="66">
        <f>'Nilai Final'!AI38</f>
        <v>0</v>
      </c>
      <c r="O39" s="66">
        <f t="shared" si="1"/>
        <v>0</v>
      </c>
      <c r="P39" s="64">
        <f t="shared" si="2"/>
        <v>21</v>
      </c>
      <c r="Q39" s="14"/>
    </row>
    <row r="40" spans="1:17" x14ac:dyDescent="0.25">
      <c r="A40" s="14"/>
      <c r="B40" s="14"/>
      <c r="C40" s="64"/>
      <c r="D40" s="66">
        <f>'Nilai Final'!H39</f>
        <v>0</v>
      </c>
      <c r="E40" s="66">
        <f>'Nilai Final'!K39</f>
        <v>0</v>
      </c>
      <c r="F40" s="66">
        <f>'Nilai Final'!N39</f>
        <v>0</v>
      </c>
      <c r="G40" s="64"/>
      <c r="H40" s="66">
        <f>'Nilai Final'!T39</f>
        <v>0</v>
      </c>
      <c r="I40" s="66">
        <f>'Nilai Final'!W39</f>
        <v>0</v>
      </c>
      <c r="J40" s="66">
        <f>'Nilai Final'!Z39</f>
        <v>0</v>
      </c>
      <c r="K40" s="66">
        <f>'Nilai Final'!AC39</f>
        <v>0</v>
      </c>
      <c r="L40" s="66">
        <f>'Nilai Final'!AF39</f>
        <v>0</v>
      </c>
      <c r="M40" s="64"/>
      <c r="N40" s="66">
        <f>'Nilai Final'!AI39</f>
        <v>0</v>
      </c>
      <c r="O40" s="66">
        <f t="shared" si="1"/>
        <v>0</v>
      </c>
      <c r="P40" s="64">
        <f t="shared" si="2"/>
        <v>21</v>
      </c>
      <c r="Q40" s="14"/>
    </row>
    <row r="41" spans="1:17" x14ac:dyDescent="0.25">
      <c r="A41" s="14"/>
      <c r="B41" s="14"/>
      <c r="C41" s="64"/>
      <c r="D41" s="64"/>
      <c r="E41" s="66">
        <f>'Nilai Final'!K40</f>
        <v>0</v>
      </c>
      <c r="F41" s="66">
        <f>'Nilai Final'!N40</f>
        <v>0</v>
      </c>
      <c r="G41" s="64"/>
      <c r="H41" s="66">
        <f>'Nilai Final'!T40</f>
        <v>0</v>
      </c>
      <c r="I41" s="66">
        <f>'Nilai Final'!W40</f>
        <v>0</v>
      </c>
      <c r="J41" s="66">
        <f>'Nilai Final'!Z40</f>
        <v>0</v>
      </c>
      <c r="K41" s="66">
        <f>'Nilai Final'!AC40</f>
        <v>0</v>
      </c>
      <c r="L41" s="66">
        <f>'Nilai Final'!AF40</f>
        <v>0</v>
      </c>
      <c r="M41" s="64"/>
      <c r="N41" s="66">
        <f>'Nilai Final'!AI40</f>
        <v>0</v>
      </c>
      <c r="O41" s="64"/>
      <c r="P41" s="64">
        <f t="shared" si="2"/>
        <v>21</v>
      </c>
      <c r="Q41" s="14"/>
    </row>
    <row r="42" spans="1:17" x14ac:dyDescent="0.25">
      <c r="A42" s="14"/>
      <c r="B42" s="14"/>
      <c r="C42" s="64"/>
      <c r="D42" s="64"/>
      <c r="E42" s="64"/>
      <c r="F42" s="66">
        <f>'Nilai Final'!N41</f>
        <v>0</v>
      </c>
      <c r="G42" s="64"/>
      <c r="H42" s="66">
        <f>'Nilai Final'!T41</f>
        <v>0</v>
      </c>
      <c r="I42" s="66">
        <f>'Nilai Final'!W41</f>
        <v>0</v>
      </c>
      <c r="J42" s="66">
        <f>'Nilai Final'!Z41</f>
        <v>0</v>
      </c>
      <c r="K42" s="66">
        <f>'Nilai Final'!AC41</f>
        <v>0</v>
      </c>
      <c r="L42" s="66">
        <f>'Nilai Final'!AF41</f>
        <v>0</v>
      </c>
      <c r="M42" s="64"/>
      <c r="N42" s="66">
        <f>'Nilai Final'!AI41</f>
        <v>0</v>
      </c>
      <c r="O42" s="64"/>
      <c r="P42" s="64"/>
      <c r="Q42" s="14"/>
    </row>
    <row r="43" spans="1:17" x14ac:dyDescent="0.25">
      <c r="A43" s="14"/>
      <c r="B43" s="14"/>
      <c r="C43" s="64"/>
      <c r="D43" s="64"/>
      <c r="E43" s="64"/>
      <c r="F43" s="64"/>
      <c r="G43" s="64"/>
      <c r="H43" s="66">
        <f>'Nilai Final'!T42</f>
        <v>0</v>
      </c>
      <c r="I43" s="66">
        <f>'Nilai Final'!W42</f>
        <v>0</v>
      </c>
      <c r="J43" s="64"/>
      <c r="K43" s="66">
        <f>'Nilai Final'!AC42</f>
        <v>0</v>
      </c>
      <c r="L43" s="66">
        <f>'Nilai Final'!AF42</f>
        <v>0</v>
      </c>
      <c r="M43" s="64"/>
      <c r="N43" s="66">
        <f>'Nilai Final'!AI42</f>
        <v>0</v>
      </c>
      <c r="O43" s="64"/>
      <c r="P43" s="64"/>
      <c r="Q43" s="14"/>
    </row>
    <row r="44" spans="1:17" x14ac:dyDescent="0.25">
      <c r="A44" s="14"/>
      <c r="B44" s="14"/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6">
        <f>'Nilai Final'!AI43</f>
        <v>0</v>
      </c>
      <c r="O44" s="64"/>
      <c r="P44" s="64"/>
      <c r="Q44" s="14"/>
    </row>
    <row r="45" spans="1:17" x14ac:dyDescent="0.25">
      <c r="A45" s="14"/>
      <c r="B45" s="1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14"/>
    </row>
    <row r="46" spans="1:17" x14ac:dyDescent="0.25">
      <c r="A46" s="14"/>
      <c r="B46" s="1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14"/>
    </row>
    <row r="47" spans="1:17" x14ac:dyDescent="0.25">
      <c r="A47" s="14"/>
      <c r="B47" s="1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14"/>
    </row>
    <row r="48" spans="1:17" x14ac:dyDescent="0.25">
      <c r="A48" s="14"/>
      <c r="B48" s="1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14"/>
    </row>
    <row r="49" spans="1:17" x14ac:dyDescent="0.25">
      <c r="A49" s="14"/>
      <c r="B49" s="1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14"/>
    </row>
    <row r="50" spans="1:17" x14ac:dyDescent="0.25">
      <c r="A50" s="14"/>
      <c r="B50" s="1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14"/>
    </row>
    <row r="51" spans="1:17" x14ac:dyDescent="0.25">
      <c r="A51" s="14"/>
      <c r="B51" s="1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14"/>
    </row>
    <row r="52" spans="1:17" x14ac:dyDescent="0.25">
      <c r="A52" s="14"/>
      <c r="B52" s="1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14"/>
    </row>
    <row r="53" spans="1:17" x14ac:dyDescent="0.25">
      <c r="A53" s="14"/>
      <c r="B53" s="1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14"/>
    </row>
    <row r="54" spans="1:17" x14ac:dyDescent="0.25">
      <c r="A54" s="14"/>
      <c r="B54" s="1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14"/>
    </row>
    <row r="55" spans="1:17" x14ac:dyDescent="0.25">
      <c r="A55" s="14"/>
      <c r="B55" s="1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14"/>
    </row>
    <row r="56" spans="1:17" x14ac:dyDescent="0.25">
      <c r="A56" s="14"/>
      <c r="B56" s="1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14"/>
    </row>
    <row r="57" spans="1:17" x14ac:dyDescent="0.25">
      <c r="A57" s="14"/>
      <c r="B57" s="1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14"/>
    </row>
    <row r="58" spans="1:17" x14ac:dyDescent="0.25">
      <c r="A58" s="14"/>
      <c r="B58" s="1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14"/>
    </row>
    <row r="59" spans="1:17" x14ac:dyDescent="0.25">
      <c r="A59" s="14"/>
      <c r="B59" s="1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14"/>
    </row>
    <row r="60" spans="1:17" x14ac:dyDescent="0.25">
      <c r="A60" s="14"/>
      <c r="B60" s="1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14"/>
    </row>
    <row r="61" spans="1:17" x14ac:dyDescent="0.25">
      <c r="A61" s="14"/>
      <c r="B61" s="1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14"/>
    </row>
    <row r="62" spans="1:17" x14ac:dyDescent="0.25">
      <c r="A62" s="14"/>
      <c r="B62" s="1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14"/>
    </row>
    <row r="63" spans="1:17" x14ac:dyDescent="0.25">
      <c r="A63" s="14"/>
      <c r="B63" s="1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14"/>
    </row>
    <row r="64" spans="1:17" x14ac:dyDescent="0.25">
      <c r="A64" s="14"/>
      <c r="B64" s="1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14"/>
    </row>
    <row r="65" spans="1:17" x14ac:dyDescent="0.25">
      <c r="A65" s="14"/>
      <c r="B65" s="1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14"/>
    </row>
    <row r="66" spans="1:17" x14ac:dyDescent="0.25">
      <c r="A66" s="14"/>
      <c r="B66" s="1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14"/>
    </row>
    <row r="67" spans="1:17" x14ac:dyDescent="0.25">
      <c r="A67" s="14"/>
      <c r="B67" s="1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14"/>
    </row>
    <row r="68" spans="1:17" x14ac:dyDescent="0.25">
      <c r="A68" s="14"/>
      <c r="B68" s="1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14"/>
    </row>
    <row r="69" spans="1:17" x14ac:dyDescent="0.25">
      <c r="A69" s="14"/>
      <c r="B69" s="1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14"/>
    </row>
    <row r="70" spans="1:17" x14ac:dyDescent="0.25">
      <c r="A70" s="14"/>
      <c r="B70" s="1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14"/>
    </row>
    <row r="71" spans="1:17" x14ac:dyDescent="0.25">
      <c r="A71" s="14"/>
      <c r="B71" s="1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14"/>
    </row>
    <row r="72" spans="1:17" x14ac:dyDescent="0.25">
      <c r="A72" s="14"/>
      <c r="B72" s="1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14"/>
    </row>
    <row r="73" spans="1:17" x14ac:dyDescent="0.25">
      <c r="A73" s="14"/>
      <c r="B73" s="1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14"/>
    </row>
    <row r="74" spans="1:17" x14ac:dyDescent="0.25">
      <c r="A74" s="14"/>
      <c r="B74" s="1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14"/>
    </row>
    <row r="75" spans="1:17" x14ac:dyDescent="0.25">
      <c r="A75" s="14"/>
      <c r="B75" s="1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14"/>
    </row>
    <row r="76" spans="1:17" x14ac:dyDescent="0.25">
      <c r="A76" s="14"/>
      <c r="B76" s="1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14"/>
    </row>
    <row r="77" spans="1:17" x14ac:dyDescent="0.25">
      <c r="A77" s="14"/>
      <c r="B77" s="1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14"/>
    </row>
    <row r="78" spans="1:17" x14ac:dyDescent="0.25">
      <c r="A78" s="14"/>
      <c r="B78" s="1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14"/>
    </row>
    <row r="79" spans="1:17" x14ac:dyDescent="0.25">
      <c r="A79" s="14"/>
      <c r="B79" s="1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14"/>
    </row>
    <row r="80" spans="1:17" x14ac:dyDescent="0.25">
      <c r="A80" s="14"/>
      <c r="B80" s="1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14"/>
    </row>
    <row r="81" spans="1:17" x14ac:dyDescent="0.25">
      <c r="A81" s="14"/>
      <c r="B81" s="1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14"/>
    </row>
    <row r="82" spans="1:17" x14ac:dyDescent="0.25">
      <c r="A82" s="14"/>
      <c r="B82" s="1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14"/>
    </row>
    <row r="83" spans="1:17" x14ac:dyDescent="0.25">
      <c r="A83" s="14"/>
      <c r="B83" s="1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14"/>
    </row>
    <row r="84" spans="1:17" x14ac:dyDescent="0.25">
      <c r="A84" s="14"/>
      <c r="B84" s="1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</row>
    <row r="85" spans="1:17" x14ac:dyDescent="0.25">
      <c r="A85" s="14"/>
      <c r="B85" s="1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</row>
    <row r="86" spans="1:17" x14ac:dyDescent="0.25">
      <c r="A86" s="14"/>
      <c r="B86" s="1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</row>
    <row r="87" spans="1:17" x14ac:dyDescent="0.25">
      <c r="A87" s="14"/>
      <c r="B87" s="1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</row>
    <row r="88" spans="1:17" x14ac:dyDescent="0.25">
      <c r="A88" s="14"/>
      <c r="B88" s="1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</row>
    <row r="89" spans="1:17" x14ac:dyDescent="0.25">
      <c r="A89" s="14"/>
      <c r="B89" s="1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</row>
    <row r="90" spans="1:17" x14ac:dyDescent="0.25">
      <c r="A90" s="14"/>
      <c r="B90" s="1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</row>
    <row r="91" spans="1:17" x14ac:dyDescent="0.25">
      <c r="A91" s="14"/>
      <c r="B91" s="1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</row>
    <row r="92" spans="1:17" x14ac:dyDescent="0.25">
      <c r="A92" s="14"/>
      <c r="B92" s="1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</row>
    <row r="93" spans="1:17" x14ac:dyDescent="0.25">
      <c r="A93" s="14"/>
      <c r="B93" s="1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</row>
    <row r="94" spans="1:17" x14ac:dyDescent="0.25">
      <c r="A94" s="14"/>
      <c r="B94" s="1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</row>
    <row r="95" spans="1:17" x14ac:dyDescent="0.25">
      <c r="A95" s="14"/>
      <c r="B95" s="1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</row>
    <row r="96" spans="1:17" x14ac:dyDescent="0.25">
      <c r="A96" s="14"/>
      <c r="B96" s="1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</row>
    <row r="97" spans="1:16" x14ac:dyDescent="0.25">
      <c r="A97" s="14"/>
      <c r="B97" s="1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</row>
    <row r="98" spans="1:16" x14ac:dyDescent="0.25">
      <c r="A98" s="14"/>
      <c r="B98" s="1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</row>
    <row r="99" spans="1:16" x14ac:dyDescent="0.25">
      <c r="A99" s="14"/>
      <c r="B99" s="1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</row>
    <row r="100" spans="1:16" x14ac:dyDescent="0.25">
      <c r="A100" s="14"/>
      <c r="B100" s="1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</row>
    <row r="101" spans="1:16" x14ac:dyDescent="0.25">
      <c r="A101" s="14"/>
      <c r="B101" s="1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</row>
    <row r="102" spans="1:16" x14ac:dyDescent="0.25">
      <c r="A102" s="14"/>
      <c r="B102" s="1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</row>
    <row r="103" spans="1:16" x14ac:dyDescent="0.25">
      <c r="A103" s="14"/>
      <c r="B103" s="1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</row>
    <row r="104" spans="1:16" x14ac:dyDescent="0.25">
      <c r="A104" s="14"/>
      <c r="B104" s="1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</row>
    <row r="105" spans="1:16" x14ac:dyDescent="0.25">
      <c r="A105" s="14"/>
      <c r="B105" s="1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</row>
    <row r="106" spans="1:16" x14ac:dyDescent="0.25">
      <c r="A106" s="14"/>
      <c r="B106" s="1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</row>
    <row r="107" spans="1:16" x14ac:dyDescent="0.25">
      <c r="A107" s="14"/>
      <c r="B107" s="1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</row>
    <row r="108" spans="1:16" x14ac:dyDescent="0.25">
      <c r="A108" s="14"/>
      <c r="B108" s="1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</row>
    <row r="109" spans="1:16" x14ac:dyDescent="0.25">
      <c r="A109" s="14"/>
      <c r="B109" s="1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</row>
    <row r="110" spans="1:16" x14ac:dyDescent="0.25">
      <c r="A110" s="14"/>
      <c r="B110" s="1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</row>
    <row r="111" spans="1:16" x14ac:dyDescent="0.25">
      <c r="A111" s="14"/>
      <c r="B111" s="1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</row>
    <row r="112" spans="1:16" x14ac:dyDescent="0.25">
      <c r="A112" s="14"/>
      <c r="B112" s="1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</row>
    <row r="113" spans="1:16" x14ac:dyDescent="0.25">
      <c r="A113" s="14"/>
      <c r="B113" s="1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</row>
    <row r="114" spans="1:16" x14ac:dyDescent="0.25">
      <c r="A114" s="14"/>
      <c r="B114" s="1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</row>
    <row r="115" spans="1:16" x14ac:dyDescent="0.25">
      <c r="A115" s="14"/>
      <c r="B115" s="1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</row>
    <row r="116" spans="1:16" x14ac:dyDescent="0.25">
      <c r="A116" s="14"/>
      <c r="B116" s="1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</row>
    <row r="117" spans="1:16" x14ac:dyDescent="0.25">
      <c r="A117" s="14"/>
      <c r="B117" s="1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</row>
    <row r="118" spans="1:16" x14ac:dyDescent="0.25">
      <c r="A118" s="14"/>
      <c r="B118" s="1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</row>
    <row r="119" spans="1:16" x14ac:dyDescent="0.25">
      <c r="A119" s="14"/>
      <c r="B119" s="1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</row>
    <row r="120" spans="1:16" x14ac:dyDescent="0.25">
      <c r="A120" s="14"/>
      <c r="B120" s="1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</row>
    <row r="121" spans="1:16" x14ac:dyDescent="0.25">
      <c r="A121" s="14"/>
      <c r="B121" s="1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</row>
    <row r="122" spans="1:16" x14ac:dyDescent="0.25">
      <c r="A122" s="14"/>
      <c r="B122" s="1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</row>
    <row r="123" spans="1:16" x14ac:dyDescent="0.25">
      <c r="A123" s="14"/>
      <c r="B123" s="1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</row>
    <row r="124" spans="1:16" x14ac:dyDescent="0.25">
      <c r="A124" s="14"/>
      <c r="B124" s="1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</row>
    <row r="125" spans="1:16" x14ac:dyDescent="0.25">
      <c r="A125" s="14"/>
      <c r="B125" s="1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</row>
    <row r="126" spans="1:16" x14ac:dyDescent="0.25">
      <c r="A126" s="14"/>
      <c r="B126" s="1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</row>
    <row r="127" spans="1:16" x14ac:dyDescent="0.25">
      <c r="A127" s="14"/>
      <c r="B127" s="1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</row>
    <row r="128" spans="1:16" x14ac:dyDescent="0.25">
      <c r="A128" s="14"/>
      <c r="B128" s="1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</row>
    <row r="129" spans="1:16" x14ac:dyDescent="0.25">
      <c r="A129" s="14"/>
      <c r="B129" s="1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</row>
    <row r="130" spans="1:16" x14ac:dyDescent="0.25">
      <c r="A130" s="14"/>
      <c r="B130" s="1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</row>
    <row r="131" spans="1:16" x14ac:dyDescent="0.25">
      <c r="A131" s="14"/>
      <c r="B131" s="1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</row>
    <row r="132" spans="1:16" x14ac:dyDescent="0.25">
      <c r="A132" s="14"/>
      <c r="B132" s="1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</row>
    <row r="133" spans="1:16" x14ac:dyDescent="0.25">
      <c r="A133" s="14"/>
      <c r="B133" s="1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</row>
    <row r="134" spans="1:16" x14ac:dyDescent="0.25">
      <c r="A134" s="14"/>
      <c r="B134" s="1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</row>
    <row r="135" spans="1:16" x14ac:dyDescent="0.25">
      <c r="A135" s="14"/>
      <c r="B135" s="1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</row>
    <row r="136" spans="1:16" x14ac:dyDescent="0.25">
      <c r="A136" s="14"/>
      <c r="B136" s="1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</row>
    <row r="137" spans="1:16" x14ac:dyDescent="0.25">
      <c r="A137" s="14"/>
      <c r="B137" s="1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</row>
    <row r="138" spans="1:16" x14ac:dyDescent="0.25">
      <c r="A138" s="14"/>
      <c r="B138" s="1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</row>
    <row r="139" spans="1:16" x14ac:dyDescent="0.25">
      <c r="A139" s="14"/>
      <c r="B139" s="1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</row>
    <row r="140" spans="1:16" x14ac:dyDescent="0.25">
      <c r="A140" s="14"/>
      <c r="B140" s="1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</row>
    <row r="141" spans="1:16" x14ac:dyDescent="0.25">
      <c r="A141" s="14"/>
      <c r="B141" s="1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</row>
    <row r="142" spans="1:16" x14ac:dyDescent="0.25">
      <c r="A142" s="14"/>
      <c r="B142" s="1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</row>
    <row r="143" spans="1:16" x14ac:dyDescent="0.25">
      <c r="A143" s="14"/>
      <c r="B143" s="1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</row>
    <row r="144" spans="1:16" x14ac:dyDescent="0.25">
      <c r="A144" s="14"/>
      <c r="B144" s="1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</row>
    <row r="145" spans="1:16" x14ac:dyDescent="0.25">
      <c r="A145" s="14"/>
      <c r="B145" s="1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</row>
    <row r="146" spans="1:16" x14ac:dyDescent="0.25">
      <c r="A146" s="14"/>
      <c r="B146" s="1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</row>
    <row r="147" spans="1:16" x14ac:dyDescent="0.25">
      <c r="A147" s="14"/>
      <c r="B147" s="1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</row>
    <row r="148" spans="1:16" x14ac:dyDescent="0.25">
      <c r="A148" s="14"/>
      <c r="B148" s="1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</row>
    <row r="149" spans="1:16" x14ac:dyDescent="0.25">
      <c r="A149" s="14"/>
      <c r="B149" s="1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</row>
    <row r="150" spans="1:16" x14ac:dyDescent="0.25">
      <c r="A150" s="14"/>
      <c r="B150" s="1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</row>
    <row r="151" spans="1:16" x14ac:dyDescent="0.25">
      <c r="A151" s="14"/>
      <c r="B151" s="1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</row>
    <row r="152" spans="1:16" x14ac:dyDescent="0.25">
      <c r="A152" s="14"/>
      <c r="B152" s="1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</row>
    <row r="153" spans="1:16" x14ac:dyDescent="0.25">
      <c r="A153" s="14"/>
      <c r="B153" s="1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</row>
    <row r="154" spans="1:16" x14ac:dyDescent="0.25">
      <c r="A154" s="14"/>
      <c r="B154" s="1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</row>
    <row r="155" spans="1:16" x14ac:dyDescent="0.25">
      <c r="A155" s="14"/>
      <c r="B155" s="1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</row>
    <row r="156" spans="1:16" x14ac:dyDescent="0.25">
      <c r="A156" s="14"/>
      <c r="B156" s="1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</row>
    <row r="157" spans="1:16" x14ac:dyDescent="0.25">
      <c r="A157" s="14"/>
      <c r="B157" s="1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</row>
    <row r="158" spans="1:16" x14ac:dyDescent="0.25">
      <c r="A158" s="14"/>
      <c r="B158" s="1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</row>
    <row r="159" spans="1:16" x14ac:dyDescent="0.25">
      <c r="A159" s="14"/>
      <c r="B159" s="1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</row>
    <row r="160" spans="1:16" x14ac:dyDescent="0.25">
      <c r="A160" s="14"/>
      <c r="B160" s="1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</row>
    <row r="161" spans="1:16" x14ac:dyDescent="0.25">
      <c r="A161" s="14"/>
      <c r="B161" s="1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</row>
    <row r="162" spans="1:16" x14ac:dyDescent="0.25">
      <c r="A162" s="14"/>
      <c r="B162" s="1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</row>
    <row r="163" spans="1:16" x14ac:dyDescent="0.25">
      <c r="A163" s="14"/>
      <c r="B163" s="1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</row>
    <row r="164" spans="1:16" x14ac:dyDescent="0.25">
      <c r="A164" s="14"/>
      <c r="B164" s="1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</row>
    <row r="165" spans="1:16" x14ac:dyDescent="0.25">
      <c r="A165" s="14"/>
      <c r="B165" s="1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</row>
    <row r="166" spans="1:16" x14ac:dyDescent="0.25">
      <c r="A166" s="14"/>
      <c r="B166" s="1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</row>
    <row r="167" spans="1:16" x14ac:dyDescent="0.25">
      <c r="A167" s="14"/>
      <c r="B167" s="1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</row>
    <row r="168" spans="1:16" x14ac:dyDescent="0.25">
      <c r="A168" s="14"/>
      <c r="B168" s="1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</row>
    <row r="169" spans="1:16" x14ac:dyDescent="0.25">
      <c r="A169" s="14"/>
      <c r="B169" s="1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</row>
    <row r="170" spans="1:16" x14ac:dyDescent="0.25">
      <c r="A170" s="14"/>
      <c r="B170" s="1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</row>
    <row r="171" spans="1:16" x14ac:dyDescent="0.25">
      <c r="A171" s="14"/>
      <c r="B171" s="1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</row>
    <row r="172" spans="1:16" x14ac:dyDescent="0.25">
      <c r="A172" s="14"/>
      <c r="B172" s="1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</row>
    <row r="173" spans="1:16" x14ac:dyDescent="0.25">
      <c r="A173" s="14"/>
      <c r="B173" s="1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</row>
    <row r="174" spans="1:16" x14ac:dyDescent="0.25">
      <c r="A174" s="14"/>
      <c r="B174" s="1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</row>
    <row r="175" spans="1:16" x14ac:dyDescent="0.25">
      <c r="A175" s="14"/>
      <c r="B175" s="1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</row>
    <row r="176" spans="1:16" x14ac:dyDescent="0.25">
      <c r="A176" s="14"/>
      <c r="B176" s="1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</row>
    <row r="177" spans="1:16" x14ac:dyDescent="0.25">
      <c r="A177" s="14"/>
      <c r="B177" s="1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</row>
    <row r="178" spans="1:16" x14ac:dyDescent="0.25">
      <c r="A178" s="14"/>
      <c r="B178" s="1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</row>
    <row r="179" spans="1:16" x14ac:dyDescent="0.25">
      <c r="A179" s="14"/>
      <c r="B179" s="1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</row>
    <row r="180" spans="1:16" x14ac:dyDescent="0.25">
      <c r="A180" s="14"/>
      <c r="B180" s="1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</row>
    <row r="181" spans="1:16" x14ac:dyDescent="0.25">
      <c r="A181" s="14"/>
      <c r="B181" s="1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</row>
    <row r="182" spans="1:16" x14ac:dyDescent="0.25">
      <c r="A182" s="14"/>
      <c r="B182" s="1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</row>
    <row r="183" spans="1:16" x14ac:dyDescent="0.25">
      <c r="A183" s="14"/>
      <c r="B183" s="1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</row>
    <row r="184" spans="1:16" x14ac:dyDescent="0.25">
      <c r="A184" s="14"/>
      <c r="B184" s="1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</row>
    <row r="185" spans="1:16" x14ac:dyDescent="0.25">
      <c r="A185" s="14"/>
      <c r="B185" s="1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</row>
    <row r="186" spans="1:16" x14ac:dyDescent="0.25">
      <c r="A186" s="14"/>
      <c r="B186" s="1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</row>
    <row r="187" spans="1:16" x14ac:dyDescent="0.25">
      <c r="A187" s="14"/>
      <c r="B187" s="1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</row>
    <row r="188" spans="1:16" x14ac:dyDescent="0.25">
      <c r="A188" s="14"/>
      <c r="B188" s="1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</row>
    <row r="189" spans="1:16" x14ac:dyDescent="0.25">
      <c r="A189" s="14"/>
      <c r="B189" s="1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</row>
    <row r="190" spans="1:16" x14ac:dyDescent="0.25">
      <c r="A190" s="14"/>
      <c r="B190" s="1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</row>
    <row r="191" spans="1:16" x14ac:dyDescent="0.25">
      <c r="A191" s="14"/>
      <c r="B191" s="1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</row>
    <row r="192" spans="1:16" x14ac:dyDescent="0.25">
      <c r="A192" s="14"/>
      <c r="B192" s="1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</row>
    <row r="193" spans="1:16" x14ac:dyDescent="0.25">
      <c r="A193" s="14"/>
      <c r="B193" s="1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</row>
    <row r="194" spans="1:16" x14ac:dyDescent="0.25">
      <c r="A194" s="14"/>
      <c r="B194" s="1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</row>
    <row r="195" spans="1:16" x14ac:dyDescent="0.25">
      <c r="A195" s="14"/>
      <c r="B195" s="1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</row>
    <row r="196" spans="1:16" x14ac:dyDescent="0.25">
      <c r="A196" s="14"/>
      <c r="B196" s="1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</row>
    <row r="197" spans="1:16" x14ac:dyDescent="0.25">
      <c r="A197" s="14"/>
      <c r="B197" s="1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</row>
    <row r="198" spans="1:16" x14ac:dyDescent="0.25">
      <c r="A198" s="14"/>
      <c r="B198" s="1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</row>
    <row r="199" spans="1:16" x14ac:dyDescent="0.25">
      <c r="A199" s="14"/>
      <c r="B199" s="1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</row>
    <row r="200" spans="1:16" x14ac:dyDescent="0.25">
      <c r="A200" s="14"/>
      <c r="B200" s="1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</row>
    <row r="201" spans="1:16" x14ac:dyDescent="0.25">
      <c r="A201" s="14"/>
      <c r="B201" s="1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</row>
  </sheetData>
  <mergeCells count="14">
    <mergeCell ref="A2:A5"/>
    <mergeCell ref="H2:H3"/>
    <mergeCell ref="I2:I3"/>
    <mergeCell ref="J2:J3"/>
    <mergeCell ref="K2:N2"/>
    <mergeCell ref="Q2:Q5"/>
    <mergeCell ref="O2:O5"/>
    <mergeCell ref="P2:P5"/>
    <mergeCell ref="B2:B5"/>
    <mergeCell ref="C2:C3"/>
    <mergeCell ref="D2:D3"/>
    <mergeCell ref="E2:E3"/>
    <mergeCell ref="F2:F3"/>
    <mergeCell ref="G2:G3"/>
  </mergeCells>
  <pageMargins left="0.7" right="0.7" top="0.75" bottom="0.75" header="0.3" footer="0.3"/>
  <pageSetup orientation="portrait" horizontalDpi="0" verticalDpi="0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K48"/>
  <sheetViews>
    <sheetView view="pageBreakPreview" zoomScaleNormal="100" zoomScaleSheetLayoutView="100" workbookViewId="0">
      <selection activeCell="B5" sqref="B5:H5"/>
    </sheetView>
  </sheetViews>
  <sheetFormatPr defaultRowHeight="18.95" customHeight="1" x14ac:dyDescent="0.25"/>
  <cols>
    <col min="1" max="2" width="5.7109375" style="119" customWidth="1"/>
    <col min="3" max="3" width="45.7109375" style="119" bestFit="1" customWidth="1"/>
    <col min="4" max="4" width="1.7109375" style="119" bestFit="1" customWidth="1"/>
    <col min="5" max="5" width="20.7109375" style="119" customWidth="1"/>
    <col min="6" max="6" width="10.7109375" style="119" customWidth="1"/>
    <col min="7" max="7" width="15.7109375" style="119" customWidth="1"/>
    <col min="8" max="8" width="5.7109375" style="119" customWidth="1"/>
    <col min="9" max="10" width="9.140625" style="119"/>
    <col min="11" max="11" width="11" style="119" customWidth="1"/>
    <col min="12" max="16384" width="9.140625" style="119"/>
  </cols>
  <sheetData>
    <row r="1" spans="1:11" ht="18.95" customHeight="1" x14ac:dyDescent="0.25">
      <c r="A1" s="118"/>
      <c r="B1" s="169" t="s">
        <v>203</v>
      </c>
      <c r="C1" s="169"/>
      <c r="D1" s="169"/>
      <c r="E1" s="169"/>
      <c r="F1" s="169"/>
      <c r="G1" s="169"/>
      <c r="H1" s="169"/>
    </row>
    <row r="2" spans="1:11" ht="18.95" customHeight="1" x14ac:dyDescent="0.25">
      <c r="A2" s="118"/>
      <c r="B2" s="170" t="s">
        <v>236</v>
      </c>
      <c r="C2" s="170"/>
      <c r="D2" s="170"/>
      <c r="E2" s="170"/>
      <c r="F2" s="170"/>
      <c r="G2" s="170"/>
      <c r="H2" s="170"/>
    </row>
    <row r="3" spans="1:11" ht="18.95" customHeight="1" x14ac:dyDescent="0.25">
      <c r="A3" s="118"/>
      <c r="B3" s="170" t="str">
        <f>"UPTD SATUAN PENDIDIKAN FORMAL SD NEGERI " &amp;'Menu Utama'!$K$7</f>
        <v>UPTD SATUAN PENDIDIKAN FORMAL SD NEGERI PRINGSARI 01</v>
      </c>
      <c r="C3" s="170"/>
      <c r="D3" s="170"/>
      <c r="E3" s="170"/>
      <c r="F3" s="170"/>
      <c r="G3" s="170"/>
      <c r="H3" s="170"/>
    </row>
    <row r="4" spans="1:11" ht="18.95" customHeight="1" x14ac:dyDescent="0.25">
      <c r="A4" s="118"/>
      <c r="B4" s="171" t="s">
        <v>204</v>
      </c>
      <c r="C4" s="171"/>
      <c r="D4" s="171"/>
      <c r="E4" s="171"/>
      <c r="F4" s="171"/>
      <c r="G4" s="171"/>
      <c r="H4" s="171"/>
    </row>
    <row r="5" spans="1:11" ht="18.95" customHeight="1" thickBot="1" x14ac:dyDescent="0.3">
      <c r="A5" s="120"/>
      <c r="B5" s="172" t="str">
        <f>"Alamat : "&amp;'Menu Utama'!$K$8</f>
        <v>Alamat : RT 03 RW  04 Kertosari, Pringsari, Kec.Pringapus</v>
      </c>
      <c r="C5" s="172"/>
      <c r="D5" s="172"/>
      <c r="E5" s="172"/>
      <c r="F5" s="172"/>
      <c r="G5" s="172"/>
      <c r="H5" s="172"/>
    </row>
    <row r="6" spans="1:11" ht="18.95" customHeight="1" thickTop="1" x14ac:dyDescent="0.25"/>
    <row r="7" spans="1:11" ht="20.25" x14ac:dyDescent="0.25">
      <c r="B7" s="167" t="s">
        <v>205</v>
      </c>
      <c r="C7" s="167"/>
      <c r="D7" s="167"/>
      <c r="E7" s="167"/>
      <c r="F7" s="167"/>
      <c r="G7" s="167"/>
      <c r="H7" s="98"/>
    </row>
    <row r="8" spans="1:11" ht="18.95" customHeight="1" x14ac:dyDescent="0.25">
      <c r="B8" s="168" t="s">
        <v>226</v>
      </c>
      <c r="C8" s="168"/>
      <c r="D8" s="168"/>
      <c r="E8" s="168"/>
      <c r="F8" s="168"/>
      <c r="G8" s="168"/>
      <c r="K8" s="100"/>
    </row>
    <row r="10" spans="1:11" ht="18.95" customHeight="1" x14ac:dyDescent="0.25">
      <c r="B10" s="179" t="str">
        <f>"Yang bertanda tangan dibawah ini Kepala UPTD SPF SD Negeri "&amp;PROPER('Menu Utama'!K7&amp;" Nomor Pokok Sekolah")</f>
        <v>Yang bertanda tangan dibawah ini Kepala UPTD SPF SD Negeri Pringsari 01 Nomor Pokok Sekolah</v>
      </c>
      <c r="C10" s="179"/>
      <c r="D10" s="179"/>
      <c r="E10" s="179"/>
      <c r="F10" s="179"/>
      <c r="G10" s="179"/>
      <c r="H10" s="179"/>
    </row>
    <row r="11" spans="1:11" ht="18.95" customHeight="1" x14ac:dyDescent="0.25">
      <c r="B11" s="179" t="str">
        <f>"Nasional : " &amp;'Menu Utama'!K6 &amp;" Kabupaten Semarang Provinsi Jawa Tengah menerangkan bahwa  : "</f>
        <v xml:space="preserve">Nasional : 20319975 Kabupaten Semarang Provinsi Jawa Tengah menerangkan bahwa  : </v>
      </c>
      <c r="C11" s="179"/>
      <c r="D11" s="179"/>
      <c r="E11" s="179"/>
      <c r="F11" s="179"/>
      <c r="G11" s="179"/>
    </row>
    <row r="12" spans="1:11" ht="18.95" customHeight="1" x14ac:dyDescent="0.25">
      <c r="B12" s="121"/>
    </row>
    <row r="13" spans="1:11" ht="18.95" customHeight="1" x14ac:dyDescent="0.25">
      <c r="B13" s="121" t="s">
        <v>206</v>
      </c>
      <c r="D13" s="119" t="s">
        <v>57</v>
      </c>
      <c r="E13" s="121" t="str">
        <f>VLOOKUP($J$19,'DAFTAR SISWA'!$A$6:$F$100,4,0)</f>
        <v>Adya Woro Anggraeni</v>
      </c>
      <c r="F13" s="121"/>
    </row>
    <row r="14" spans="1:11" ht="18.95" customHeight="1" x14ac:dyDescent="0.25">
      <c r="B14" s="121" t="s">
        <v>207</v>
      </c>
      <c r="D14" s="119" t="s">
        <v>57</v>
      </c>
      <c r="E14" s="121" t="str">
        <f>VLOOKUP($J$19,'DAFTAR SISWA'!$A$6:$F$100,5,0)</f>
        <v>Kab. Semarang, 6 November 2009</v>
      </c>
      <c r="F14" s="121"/>
    </row>
    <row r="15" spans="1:11" ht="18.95" customHeight="1" x14ac:dyDescent="0.25">
      <c r="B15" s="121" t="s">
        <v>208</v>
      </c>
      <c r="D15" s="119" t="s">
        <v>57</v>
      </c>
      <c r="E15" s="121" t="str">
        <f>VLOOKUP($J$19,'DAFTAR SISWA'!$A$6:$F$100,6,0)</f>
        <v>Adi Wibowo</v>
      </c>
      <c r="F15" s="121"/>
    </row>
    <row r="16" spans="1:11" ht="18.95" customHeight="1" x14ac:dyDescent="0.25">
      <c r="B16" s="121" t="s">
        <v>209</v>
      </c>
      <c r="D16" s="119" t="s">
        <v>57</v>
      </c>
      <c r="E16" s="117">
        <f>VLOOKUP($J$19,'DAFTAR SISWA'!$A$6:$F$100,2,0)</f>
        <v>1255</v>
      </c>
      <c r="F16" s="117"/>
    </row>
    <row r="17" spans="2:10" ht="18.95" customHeight="1" x14ac:dyDescent="0.25">
      <c r="B17" s="121" t="s">
        <v>210</v>
      </c>
      <c r="D17" s="119" t="s">
        <v>57</v>
      </c>
      <c r="E17" s="117" t="str">
        <f>VLOOKUP($J$19,'DAFTAR SISWA'!$A$6:$F$100,3,0)</f>
        <v>0097179388</v>
      </c>
      <c r="F17" s="117"/>
    </row>
    <row r="19" spans="2:10" ht="25.5" x14ac:dyDescent="0.25">
      <c r="B19" s="173" t="str">
        <f>VLOOKUP($J$19,Rekap!$A$6:$Q$115,17,0)</f>
        <v>LULUS</v>
      </c>
      <c r="C19" s="173"/>
      <c r="D19" s="173"/>
      <c r="E19" s="173"/>
      <c r="F19" s="173"/>
      <c r="G19" s="173"/>
      <c r="J19" s="177">
        <v>1</v>
      </c>
    </row>
    <row r="20" spans="2:10" ht="18.95" customHeight="1" x14ac:dyDescent="0.25">
      <c r="J20" s="178"/>
    </row>
    <row r="21" spans="2:10" ht="18.95" customHeight="1" x14ac:dyDescent="0.25">
      <c r="B21" s="121" t="s">
        <v>237</v>
      </c>
    </row>
    <row r="22" spans="2:10" ht="18.95" customHeight="1" x14ac:dyDescent="0.25">
      <c r="B22" s="121" t="s">
        <v>235</v>
      </c>
    </row>
    <row r="24" spans="2:10" ht="18.95" customHeight="1" x14ac:dyDescent="0.25">
      <c r="B24" s="126" t="s">
        <v>26</v>
      </c>
      <c r="C24" s="174" t="s">
        <v>211</v>
      </c>
      <c r="D24" s="175"/>
      <c r="E24" s="175"/>
      <c r="F24" s="176"/>
      <c r="G24" s="116" t="s">
        <v>212</v>
      </c>
    </row>
    <row r="25" spans="2:10" ht="18.95" customHeight="1" x14ac:dyDescent="0.25">
      <c r="B25" s="131" t="s">
        <v>213</v>
      </c>
      <c r="C25" s="124"/>
      <c r="D25" s="124"/>
      <c r="E25" s="124"/>
      <c r="F25" s="124"/>
      <c r="G25" s="125"/>
    </row>
    <row r="26" spans="2:10" ht="18.95" customHeight="1" x14ac:dyDescent="0.25">
      <c r="B26" s="127">
        <v>1</v>
      </c>
      <c r="C26" s="132" t="s">
        <v>214</v>
      </c>
      <c r="D26" s="128"/>
      <c r="E26" s="128"/>
      <c r="F26" s="129"/>
      <c r="G26" s="122">
        <f>VLOOKUP($J$19,Rekap!$A$6:$P$120,3,0)</f>
        <v>59.559999999999995</v>
      </c>
    </row>
    <row r="27" spans="2:10" ht="18.95" customHeight="1" x14ac:dyDescent="0.25">
      <c r="B27" s="127">
        <v>2</v>
      </c>
      <c r="C27" s="132" t="s">
        <v>215</v>
      </c>
      <c r="D27" s="128"/>
      <c r="E27" s="128"/>
      <c r="F27" s="128"/>
      <c r="G27" s="122">
        <f>VLOOKUP($J$19,Rekap!$A$6:$P$120,4,0)</f>
        <v>62.16</v>
      </c>
    </row>
    <row r="28" spans="2:10" ht="18.95" customHeight="1" x14ac:dyDescent="0.25">
      <c r="B28" s="127">
        <v>3</v>
      </c>
      <c r="C28" s="132" t="s">
        <v>216</v>
      </c>
      <c r="D28" s="128"/>
      <c r="E28" s="128"/>
      <c r="F28" s="128"/>
      <c r="G28" s="122">
        <f>VLOOKUP($J$19,Rekap!$A$6:$P$120,5,0)</f>
        <v>60.8</v>
      </c>
    </row>
    <row r="29" spans="2:10" ht="18.95" customHeight="1" x14ac:dyDescent="0.25">
      <c r="B29" s="127">
        <v>4</v>
      </c>
      <c r="C29" s="132" t="s">
        <v>195</v>
      </c>
      <c r="D29" s="128"/>
      <c r="E29" s="128"/>
      <c r="F29" s="128"/>
      <c r="G29" s="122">
        <f>VLOOKUP($J$19,Rekap!$A$6:$P$120,6,0)</f>
        <v>60.08</v>
      </c>
    </row>
    <row r="30" spans="2:10" ht="18.95" customHeight="1" x14ac:dyDescent="0.25">
      <c r="B30" s="127">
        <v>5</v>
      </c>
      <c r="C30" s="132" t="s">
        <v>217</v>
      </c>
      <c r="D30" s="128"/>
      <c r="E30" s="128"/>
      <c r="F30" s="128"/>
      <c r="G30" s="122">
        <f>VLOOKUP($J$19,Rekap!$A$6:$P$120,7,0)</f>
        <v>61.16</v>
      </c>
    </row>
    <row r="31" spans="2:10" ht="18.95" customHeight="1" x14ac:dyDescent="0.25">
      <c r="B31" s="127">
        <v>6</v>
      </c>
      <c r="C31" s="132" t="s">
        <v>218</v>
      </c>
      <c r="D31" s="128"/>
      <c r="E31" s="128"/>
      <c r="F31" s="128"/>
      <c r="G31" s="122">
        <f>VLOOKUP($J$19,Rekap!$A$6:$P$120,8,0)</f>
        <v>64.16</v>
      </c>
    </row>
    <row r="32" spans="2:10" ht="18.95" customHeight="1" x14ac:dyDescent="0.25">
      <c r="B32" s="131" t="s">
        <v>219</v>
      </c>
      <c r="C32" s="124"/>
      <c r="D32" s="124"/>
      <c r="E32" s="124"/>
      <c r="F32" s="124"/>
      <c r="G32" s="125"/>
    </row>
    <row r="33" spans="2:7" ht="18.95" customHeight="1" x14ac:dyDescent="0.25">
      <c r="B33" s="127">
        <v>7</v>
      </c>
      <c r="C33" s="132" t="s">
        <v>220</v>
      </c>
      <c r="D33" s="128"/>
      <c r="E33" s="128"/>
      <c r="F33" s="128"/>
      <c r="G33" s="122">
        <f>VLOOKUP($J$19,Rekap!$A$6:$P$120,9,0)</f>
        <v>64.16</v>
      </c>
    </row>
    <row r="34" spans="2:7" ht="18.95" customHeight="1" x14ac:dyDescent="0.25">
      <c r="B34" s="127">
        <v>8</v>
      </c>
      <c r="C34" s="132" t="s">
        <v>221</v>
      </c>
      <c r="D34" s="128"/>
      <c r="E34" s="128"/>
      <c r="F34" s="128"/>
      <c r="G34" s="122">
        <f>VLOOKUP($J$19,Rekap!$A$6:$P$120,10,0)</f>
        <v>63.56</v>
      </c>
    </row>
    <row r="35" spans="2:7" ht="18.95" customHeight="1" x14ac:dyDescent="0.25">
      <c r="B35" s="127">
        <v>9</v>
      </c>
      <c r="C35" s="132" t="s">
        <v>222</v>
      </c>
      <c r="D35" s="128"/>
      <c r="E35" s="128"/>
      <c r="F35" s="128"/>
      <c r="G35" s="122"/>
    </row>
    <row r="36" spans="2:7" ht="18.95" customHeight="1" x14ac:dyDescent="0.25">
      <c r="B36" s="127"/>
      <c r="C36" s="132" t="s">
        <v>223</v>
      </c>
      <c r="D36" s="128"/>
      <c r="E36" s="128"/>
      <c r="F36" s="128"/>
      <c r="G36" s="122">
        <f>VLOOKUP($J$19,Rekap!$A$6:$P$120,11,0)</f>
        <v>66.44</v>
      </c>
    </row>
    <row r="37" spans="2:7" ht="18.95" customHeight="1" x14ac:dyDescent="0.25">
      <c r="B37" s="127"/>
      <c r="C37" s="132" t="s">
        <v>240</v>
      </c>
      <c r="D37" s="128"/>
      <c r="E37" s="128"/>
      <c r="F37" s="128"/>
      <c r="G37" s="122">
        <f>VLOOKUP($J$19,Rekap!$A$6:$P$120,12,0)</f>
        <v>63.56</v>
      </c>
    </row>
    <row r="38" spans="2:7" ht="18.95" customHeight="1" x14ac:dyDescent="0.25">
      <c r="B38" s="127"/>
      <c r="C38" s="133" t="s">
        <v>224</v>
      </c>
      <c r="D38" s="130"/>
      <c r="E38" s="130"/>
      <c r="F38" s="130"/>
      <c r="G38" s="122">
        <f>VLOOKUP($J$19,Rekap!$A$6:$P$120,14,0)</f>
        <v>61.16</v>
      </c>
    </row>
    <row r="42" spans="2:7" ht="18.95" customHeight="1" x14ac:dyDescent="0.25">
      <c r="F42" s="121" t="str">
        <f>'Menu Utama'!$K$19</f>
        <v xml:space="preserve">Pringsari, </v>
      </c>
    </row>
    <row r="43" spans="2:7" ht="18.95" customHeight="1" x14ac:dyDescent="0.25">
      <c r="F43" s="121" t="s">
        <v>225</v>
      </c>
    </row>
    <row r="47" spans="2:7" ht="18.95" customHeight="1" x14ac:dyDescent="0.25">
      <c r="F47" s="123" t="str">
        <f>'Menu Utama'!$K$9</f>
        <v>Tohar, S.Pd</v>
      </c>
    </row>
    <row r="48" spans="2:7" ht="18.95" customHeight="1" x14ac:dyDescent="0.25">
      <c r="F48" s="121" t="str">
        <f>"NIP. " &amp;'Menu Utama'!$K$10</f>
        <v>NIP. 19660609 199201 1 001</v>
      </c>
    </row>
  </sheetData>
  <mergeCells count="12">
    <mergeCell ref="B19:G19"/>
    <mergeCell ref="C24:F24"/>
    <mergeCell ref="J19:J20"/>
    <mergeCell ref="B11:G11"/>
    <mergeCell ref="B10:H10"/>
    <mergeCell ref="B7:G7"/>
    <mergeCell ref="B8:G8"/>
    <mergeCell ref="B1:H1"/>
    <mergeCell ref="B2:H2"/>
    <mergeCell ref="B3:H3"/>
    <mergeCell ref="B4:H4"/>
    <mergeCell ref="B5:H5"/>
  </mergeCells>
  <printOptions horizontalCentered="1"/>
  <pageMargins left="0.39370078740157483" right="0.19685039370078741" top="0.59055118110236227" bottom="0.39370078740157483" header="0.19685039370078741" footer="0.19685039370078741"/>
  <pageSetup paperSize="9" scale="8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8673" r:id="rId4" name="Spinner 1">
              <controlPr defaultSize="0" autoPict="0">
                <anchor moveWithCells="1" sizeWithCells="1">
                  <from>
                    <xdr:col>8</xdr:col>
                    <xdr:colOff>219075</xdr:colOff>
                    <xdr:row>17</xdr:row>
                    <xdr:rowOff>228600</xdr:rowOff>
                  </from>
                  <to>
                    <xdr:col>8</xdr:col>
                    <xdr:colOff>514350</xdr:colOff>
                    <xdr:row>20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28</vt:i4>
      </vt:variant>
      <vt:variant>
        <vt:lpstr>Named Ranges</vt:lpstr>
      </vt:variant>
      <vt:variant>
        <vt:i4>3</vt:i4>
      </vt:variant>
    </vt:vector>
  </HeadingPairs>
  <TitlesOfParts>
    <vt:vector size="31" baseType="lpstr">
      <vt:lpstr>Menu Utama</vt:lpstr>
      <vt:lpstr>SKM</vt:lpstr>
      <vt:lpstr>DAFTAR SISWA</vt:lpstr>
      <vt:lpstr> RaporPAI</vt:lpstr>
      <vt:lpstr>RaporPKn</vt:lpstr>
      <vt:lpstr>RaporB.Ind</vt:lpstr>
      <vt:lpstr>RaporMat</vt:lpstr>
      <vt:lpstr>RaporIPA</vt:lpstr>
      <vt:lpstr>RaporIPS</vt:lpstr>
      <vt:lpstr>RaporSBDP</vt:lpstr>
      <vt:lpstr>RaporPJOK</vt:lpstr>
      <vt:lpstr>RaporM1</vt:lpstr>
      <vt:lpstr>RaporM2</vt:lpstr>
      <vt:lpstr>RaporM3</vt:lpstr>
      <vt:lpstr>USPAI</vt:lpstr>
      <vt:lpstr>USPKN</vt:lpstr>
      <vt:lpstr>USB.IND</vt:lpstr>
      <vt:lpstr>USMAT</vt:lpstr>
      <vt:lpstr>USIPA</vt:lpstr>
      <vt:lpstr>USIPS</vt:lpstr>
      <vt:lpstr>USSBDP</vt:lpstr>
      <vt:lpstr>USPJOK</vt:lpstr>
      <vt:lpstr>USMULOK1</vt:lpstr>
      <vt:lpstr>USMULOK2</vt:lpstr>
      <vt:lpstr>USMULOK3</vt:lpstr>
      <vt:lpstr>Nilai Final</vt:lpstr>
      <vt:lpstr>Rekap</vt:lpstr>
      <vt:lpstr>Surat Kelulusan</vt:lpstr>
      <vt:lpstr>'Surat Kelulusan'!_Hlk70666672</vt:lpstr>
      <vt:lpstr>'DAFTAR SISWA'!Print_Area</vt:lpstr>
      <vt:lpstr>'Surat Kelulusan'!Print_Area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w10</dc:creator>
  <cp:lastModifiedBy>w10</cp:lastModifiedBy>
  <cp:lastPrinted>2022-03-21T14:18:03Z</cp:lastPrinted>
  <dcterms:created xsi:type="dcterms:W3CDTF">2022-03-18T12:44:56Z</dcterms:created>
  <dcterms:modified xsi:type="dcterms:W3CDTF">2022-03-26T01:49:23Z</dcterms:modified>
</cp:coreProperties>
</file>